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Users/guyh/Desktop/FCWM/"/>
    </mc:Choice>
  </mc:AlternateContent>
  <xr:revisionPtr revIDLastSave="0" documentId="8_{9DE8674F-05A0-5A42-A1DC-01C8CCD76D2F}" xr6:coauthVersionLast="45" xr6:coauthVersionMax="45" xr10:uidLastSave="{00000000-0000-0000-0000-000000000000}"/>
  <bookViews>
    <workbookView xWindow="1780" yWindow="460" windowWidth="13260" windowHeight="9740" xr2:uid="{00000000-000D-0000-FFFF-FFFF00000000}"/>
  </bookViews>
  <sheets>
    <sheet name="2012 Zuidparcour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6" l="1"/>
  <c r="E34" i="6"/>
  <c r="E19" i="6"/>
  <c r="E11" i="6"/>
  <c r="E69" i="6"/>
  <c r="K54" i="6"/>
  <c r="E54" i="6"/>
  <c r="K44" i="6"/>
  <c r="L43" i="6"/>
  <c r="N43" i="6" s="1"/>
  <c r="L31" i="6"/>
  <c r="N31" i="6" s="1"/>
  <c r="J48" i="6"/>
  <c r="L48" i="6" s="1"/>
  <c r="N48" i="6" s="1"/>
  <c r="J70" i="6"/>
  <c r="L70" i="6" s="1"/>
  <c r="N70" i="6" s="1"/>
  <c r="K69" i="6"/>
  <c r="K34" i="6"/>
  <c r="J33" i="6"/>
  <c r="L33" i="6" s="1"/>
  <c r="N33" i="6" s="1"/>
  <c r="J42" i="6"/>
  <c r="L42" i="6" s="1"/>
  <c r="N42" i="6" s="1"/>
  <c r="J26" i="6"/>
  <c r="L26" i="6" s="1"/>
  <c r="N26" i="6" s="1"/>
  <c r="J40" i="6"/>
  <c r="L40" i="6" s="1"/>
  <c r="N40" i="6" s="1"/>
  <c r="J27" i="6"/>
  <c r="L27" i="6" s="1"/>
  <c r="N27" i="6" s="1"/>
  <c r="K19" i="6"/>
  <c r="J17" i="6"/>
  <c r="L17" i="6" s="1"/>
  <c r="N17" i="6" s="1"/>
  <c r="J16" i="6"/>
  <c r="L16" i="6" s="1"/>
  <c r="N16" i="6" s="1"/>
  <c r="J15" i="6"/>
  <c r="J66" i="6"/>
  <c r="L66" i="6" s="1"/>
  <c r="N66" i="6" s="1"/>
  <c r="K61" i="6"/>
  <c r="E61" i="6"/>
  <c r="J59" i="6"/>
  <c r="L59" i="6" s="1"/>
  <c r="N59" i="6" s="1"/>
  <c r="J58" i="6"/>
  <c r="J51" i="6"/>
  <c r="L51" i="6" s="1"/>
  <c r="N51" i="6" s="1"/>
  <c r="J49" i="6"/>
  <c r="L49" i="6" s="1"/>
  <c r="N49" i="6" s="1"/>
  <c r="J30" i="6"/>
  <c r="L30" i="6" s="1"/>
  <c r="N30" i="6" s="1"/>
  <c r="J76" i="6"/>
  <c r="E76" i="6"/>
  <c r="K11" i="6"/>
  <c r="J9" i="6"/>
  <c r="L9" i="6" s="1"/>
  <c r="N9" i="6" s="1"/>
  <c r="J8" i="6"/>
  <c r="L8" i="6" s="1"/>
  <c r="N8" i="6" s="1"/>
  <c r="J12" i="6"/>
  <c r="L12" i="6" s="1"/>
  <c r="N12" i="6" s="1"/>
  <c r="J6" i="6"/>
  <c r="J68" i="6"/>
  <c r="L68" i="6" s="1"/>
  <c r="N68" i="6" s="1"/>
  <c r="J44" i="6" l="1"/>
  <c r="J11" i="6"/>
  <c r="L11" i="6" s="1"/>
  <c r="N11" i="6" s="1"/>
  <c r="L44" i="6"/>
  <c r="N44" i="6" s="1"/>
  <c r="J54" i="6"/>
  <c r="K73" i="6"/>
  <c r="J34" i="6"/>
  <c r="L34" i="6" s="1"/>
  <c r="N34" i="6" s="1"/>
  <c r="J69" i="6"/>
  <c r="E73" i="6"/>
  <c r="J19" i="6"/>
  <c r="L19" i="6" s="1"/>
  <c r="N19" i="6" s="1"/>
  <c r="J61" i="6"/>
  <c r="L61" i="6" s="1"/>
  <c r="N61" i="6" s="1"/>
  <c r="L15" i="6"/>
  <c r="N15" i="6" s="1"/>
  <c r="L58" i="6"/>
  <c r="N58" i="6" s="1"/>
  <c r="L6" i="6"/>
  <c r="N6" i="6" s="1"/>
  <c r="L69" i="6" l="1"/>
  <c r="N69" i="6" s="1"/>
  <c r="J73" i="6"/>
  <c r="L73" i="6" s="1"/>
  <c r="N73" i="6" s="1"/>
  <c r="L54" i="6"/>
  <c r="N54" i="6" s="1"/>
</calcChain>
</file>

<file path=xl/sharedStrings.xml><?xml version="1.0" encoding="utf-8"?>
<sst xmlns="http://schemas.openxmlformats.org/spreadsheetml/2006/main" count="153" uniqueCount="114">
  <si>
    <t>%</t>
  </si>
  <si>
    <t>van - naar</t>
  </si>
  <si>
    <t>via</t>
  </si>
  <si>
    <t>afstand / km</t>
  </si>
  <si>
    <t>beklimmingen</t>
  </si>
  <si>
    <t>vertrekpt</t>
  </si>
  <si>
    <t>hoogte / m</t>
  </si>
  <si>
    <t>lengte / km</t>
  </si>
  <si>
    <t>coëff. (2)</t>
  </si>
  <si>
    <t>rang</t>
  </si>
  <si>
    <t>profiel</t>
  </si>
  <si>
    <t>comments</t>
  </si>
  <si>
    <t>voet</t>
  </si>
  <si>
    <t>top</t>
  </si>
  <si>
    <t>verschil</t>
  </si>
  <si>
    <t>dinsdag</t>
  </si>
  <si>
    <t>woensdag</t>
  </si>
  <si>
    <t>donderdag</t>
  </si>
  <si>
    <t>vrijdag</t>
  </si>
  <si>
    <t>Beuil</t>
  </si>
  <si>
    <t>Guillaumes</t>
  </si>
  <si>
    <t>Guillestre</t>
  </si>
  <si>
    <t>Col de Vars</t>
  </si>
  <si>
    <t>Jausiers</t>
  </si>
  <si>
    <t>St Sauveur</t>
  </si>
  <si>
    <t>Col de Valberg</t>
  </si>
  <si>
    <t>Col de la Couillole</t>
  </si>
  <si>
    <t>Col de la Lombarde</t>
  </si>
  <si>
    <t>Col de la Cayolle</t>
  </si>
  <si>
    <t>Col d'Allos</t>
  </si>
  <si>
    <t>Col de Champs</t>
  </si>
  <si>
    <t>Col de la Bonette</t>
  </si>
  <si>
    <t>Jausiers (noordkant)</t>
  </si>
  <si>
    <t>http://www.salite.ch/bonette.asp</t>
  </si>
  <si>
    <t>http://www.salite.ch/couillol1.asp</t>
  </si>
  <si>
    <t>http://www.salite.ch/valberg1.asp</t>
  </si>
  <si>
    <t>zondag</t>
  </si>
  <si>
    <t>maandag</t>
  </si>
  <si>
    <t>Barcelonnette</t>
  </si>
  <si>
    <t>http://www.climbbybike.com/climb.asp?Col=Col-de-Vars&amp;qryMountainID=6472</t>
  </si>
  <si>
    <t>Lac d'Allos</t>
  </si>
  <si>
    <t>Allos</t>
  </si>
  <si>
    <t>Colmars</t>
  </si>
  <si>
    <t>http://www.climbbybike.com/climb.asp?Col=Lac-dAllos&amp;qryMountainID=6886</t>
  </si>
  <si>
    <t>St-Martin d'Entraunes</t>
  </si>
  <si>
    <t>Totaal</t>
  </si>
  <si>
    <t>http://www.climbbybike.com/climb.asp?Col=Col-de-la-Cayolle&amp;qryMountainID=6069</t>
  </si>
  <si>
    <t>http://www.climbbybike.com/climb.asp?Col=Col-dAllos&amp;qryMountainID=5814</t>
  </si>
  <si>
    <t>http://www.climbbybike.com/climb.asp?Col=Col-des-Champs&amp;qryMountainID=6502</t>
  </si>
  <si>
    <t>Isola</t>
  </si>
  <si>
    <t>Valberg</t>
  </si>
  <si>
    <t>Daluis</t>
  </si>
  <si>
    <t>Col de Saint Léger</t>
  </si>
  <si>
    <t>Puget-Théniers</t>
  </si>
  <si>
    <t>St-Sauveur s-Tinée</t>
  </si>
  <si>
    <t>Isola 2000</t>
  </si>
  <si>
    <t>afdaling + stuk S21</t>
  </si>
  <si>
    <t>Demonte</t>
  </si>
  <si>
    <t>Colle della Fauniera</t>
  </si>
  <si>
    <t>Pradleves</t>
  </si>
  <si>
    <t>Antico Albergo Via IV Novembre, 157 12027 Pradleves (Cuneo)</t>
  </si>
  <si>
    <t>Telefono: 0171.986129 Fax: 0171.986907 Dalla Francia: 0039.0171.986129</t>
  </si>
  <si>
    <t>paolo.bodino@tin.it</t>
  </si>
  <si>
    <t>Ponte Marmora</t>
  </si>
  <si>
    <t>Colle di Sampeyre</t>
  </si>
  <si>
    <t>Sampeyre</t>
  </si>
  <si>
    <t>Casteldelfino</t>
  </si>
  <si>
    <t xml:space="preserve">Hotel Monte Nebin VIA CAVOUR, 26 12020 SAMPEYRE (CN) </t>
  </si>
  <si>
    <t>TEL. 0175.977112 (in r.a.) - FAX 0175.977510</t>
  </si>
  <si>
    <t xml:space="preserve">info@hotelmontenebin.it </t>
  </si>
  <si>
    <t>Colle dell'Agnello</t>
  </si>
  <si>
    <t>optie</t>
  </si>
  <si>
    <t>20 extra</t>
  </si>
  <si>
    <t>Pont de Cians</t>
  </si>
  <si>
    <t>N202 Pont de Gueydan</t>
  </si>
  <si>
    <t>Entrevaux</t>
  </si>
  <si>
    <t>http://www.climbbybike.com/nl/beklimming.asp?col=Col-du-Buis&amp;qryMountainID=6570</t>
  </si>
  <si>
    <t>La Serre</t>
  </si>
  <si>
    <t>Col de Félines</t>
  </si>
  <si>
    <t>Briançonnet</t>
  </si>
  <si>
    <t>http://www.climbbybike.com/nl/beklimming.asp?Col=Col-de-Félines&amp;qryMountainID=5989</t>
  </si>
  <si>
    <t>Alternatief</t>
  </si>
  <si>
    <t>http://www.climbbybike.com/profile.asp?Climbprofile=Col-de-la-Lombarde&amp;MountainID=6159</t>
  </si>
  <si>
    <t>http://www.salite.ch/couillole.asp?Mappa=http://www.viamichelin.fr/viamichelin/ita/dyn/controller/Cartes-plans?mapId=-t6v4hwe7d7ps0o&amp;dx=485&amp;dy=330&amp;empriseW=970&amp;empriseH=661</t>
  </si>
  <si>
    <t>door de Gorges de Daluis</t>
  </si>
  <si>
    <t>niet beschikbaar, wellicht onverharde klim en verharde afdaling</t>
  </si>
  <si>
    <t>http://www.salite.ch/trebuche1.asp?Mappa=http://www.viamichelin.fr/viamichelin/ita/dyn/controller/Cartes-plans?mapId=-tqycxsajebks0o&amp;dx=485&amp;dy=330&amp;empriseW=970&amp;empriseH=661</t>
  </si>
  <si>
    <t>Col du Buis</t>
  </si>
  <si>
    <r>
      <t xml:space="preserve">Na La Serre kan je ook </t>
    </r>
    <r>
      <rPr>
        <i/>
        <sz val="10"/>
        <color rgb="FF0070C0"/>
        <rFont val="Arial Narrow"/>
        <family val="2"/>
      </rPr>
      <t>Col de Trébuchet</t>
    </r>
    <r>
      <rPr>
        <i/>
        <sz val="10"/>
        <rFont val="Arial Narrow"/>
        <family val="2"/>
      </rPr>
      <t xml:space="preserve"> nemen ipv col de Buis, wat de rit 4 km korter maakt</t>
    </r>
  </si>
  <si>
    <t>http://www.climbbybike.com/climb.asp?Col=Colle-della-Fauniera&amp;qryMountainID=1902</t>
  </si>
  <si>
    <t>http://www.climbbybike.com/climb.asp?Col=Colle-della-Fauniera&amp;qryMountainID=1901</t>
  </si>
  <si>
    <t>http://www.climbbybike.com/profile.asp?Climbprofile=Colle-di-Sampeyre&amp;MountainID=1925</t>
  </si>
  <si>
    <t>top vd Fauniera</t>
  </si>
  <si>
    <t>Château Queyras</t>
  </si>
  <si>
    <t>http://www.salite.ch/agnello.asp?Mappa=http://www.viamichelin.fr/viamichelin/ita/dyn/controller/Cartes-plans?mapId=-ty01l4x3oq0u0o&amp;dx=485&amp;dy=330&amp;empriseW=970&amp;empriseH=661</t>
  </si>
  <si>
    <t>klim uit Allos voor de die-hards</t>
  </si>
  <si>
    <t>(optie)</t>
  </si>
  <si>
    <t>Sommet Bucher</t>
  </si>
  <si>
    <t>http://www.salite.ch/sommet.asp?Mappa=http://www.viamichelin.fr/viamichelin/ita/dyn/controller/Cartes-plans?mapId=-teppnopfvkat0o&amp;dx=485&amp;dy=330&amp;empriseW=970&amp;empriseH=661</t>
  </si>
  <si>
    <t>Roure</t>
  </si>
  <si>
    <t>klim naar Roure</t>
  </si>
  <si>
    <t>de col de St-Léger kan je ook skippen en 21 km over grote baan tot Pont de Cians rijden: dan rij je 41 km tot Pont de Cians en in totaal dus 3 km meer</t>
  </si>
  <si>
    <t>Gite des Bartavelles, Jausiers centrum</t>
  </si>
  <si>
    <t>Tel : 04 93 05 59 89</t>
  </si>
  <si>
    <t>arlesiennes@orange.fr</t>
  </si>
  <si>
    <t>place napoleon III (Guillaumes)</t>
  </si>
  <si>
    <t>Hotel- restaurant "La Renaissance"</t>
  </si>
  <si>
    <t>Tél. 04 92 84 69 86 - Port. 06 75 84 71 17 - mail : damamme.pierre@wanadoo.fr</t>
  </si>
  <si>
    <t>Gite Les Bartavelles, Jausiers centrum</t>
  </si>
  <si>
    <t>Hôtel Auberge le Robur, Rue Centrale, 06420 ROURE</t>
  </si>
  <si>
    <t>Tél : 04.93.02.03.57 Fax : 04.93.02.03.58</t>
  </si>
  <si>
    <t>aubergelerobur@gmail.com</t>
  </si>
  <si>
    <t>vanuit Château Queyras</t>
  </si>
  <si>
    <t>(extra optie tussenin)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</si>
</sst>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i/>
      <sz val="10"/>
      <name val="Arial Narrow"/>
      <family val="2"/>
    </font>
    <font>
      <sz val="10"/>
      <color indexed="12"/>
      <name val="Arial Narrow"/>
      <family val="2"/>
    </font>
    <font>
      <u/>
      <sz val="10"/>
      <color indexed="12"/>
      <name val="Arial"/>
      <family val="2"/>
    </font>
    <font>
      <i/>
      <sz val="10"/>
      <color indexed="17"/>
      <name val="Arial Narrow"/>
      <family val="2"/>
    </font>
    <font>
      <i/>
      <sz val="10"/>
      <name val="Arial"/>
      <family val="2"/>
    </font>
    <font>
      <b/>
      <i/>
      <sz val="10"/>
      <color indexed="17"/>
      <name val="Arial Narrow"/>
      <family val="2"/>
    </font>
    <font>
      <i/>
      <sz val="10"/>
      <name val="Arial Narrow"/>
      <family val="2"/>
    </font>
    <font>
      <u/>
      <sz val="8"/>
      <color indexed="12"/>
      <name val="Arial"/>
      <family val="2"/>
    </font>
    <font>
      <sz val="9"/>
      <name val="Arial Narrow"/>
      <family val="2"/>
    </font>
    <font>
      <sz val="10"/>
      <name val="Arial"/>
      <family val="2"/>
    </font>
    <font>
      <sz val="10"/>
      <color indexed="12"/>
      <name val="Arial Narrow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i/>
      <sz val="10"/>
      <color rgb="FF0070C0"/>
      <name val="Arial Narrow"/>
      <family val="2"/>
    </font>
    <font>
      <u/>
      <sz val="10"/>
      <color indexed="12"/>
      <name val="Arial Narrow"/>
      <family val="2"/>
    </font>
    <font>
      <sz val="10"/>
      <color rgb="FF00B050"/>
      <name val="Arial"/>
      <family val="2"/>
    </font>
    <font>
      <i/>
      <sz val="10"/>
      <color rgb="FF00B050"/>
      <name val="Arial Narrow"/>
      <family val="2"/>
    </font>
    <font>
      <sz val="8"/>
      <color rgb="FF00B050"/>
      <name val="Arial"/>
      <family val="2"/>
    </font>
    <font>
      <b/>
      <i/>
      <sz val="10"/>
      <color rgb="FF00B050"/>
      <name val="Arial Narrow"/>
      <family val="2"/>
    </font>
    <font>
      <b/>
      <sz val="10"/>
      <color rgb="FF00B050"/>
      <name val="Arial Unicode MS"/>
      <family val="2"/>
    </font>
    <font>
      <b/>
      <sz val="11"/>
      <color rgb="FF00B050"/>
      <name val="Monospace"/>
    </font>
    <font>
      <sz val="9"/>
      <color rgb="FF00B050"/>
      <name val="Verdana"/>
      <family val="2"/>
    </font>
    <font>
      <u/>
      <sz val="10"/>
      <color rgb="FF00B050"/>
      <name val="Arial"/>
      <family val="2"/>
    </font>
    <font>
      <sz val="10"/>
      <color rgb="FF00B05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6" fontId="0" fillId="0" borderId="0" xfId="0" applyNumberFormat="1"/>
    <xf numFmtId="0" fontId="13" fillId="0" borderId="0" xfId="0" applyFont="1"/>
    <xf numFmtId="0" fontId="14" fillId="0" borderId="0" xfId="0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0" xfId="0" applyFont="1"/>
    <xf numFmtId="0" fontId="13" fillId="0" borderId="0" xfId="0" applyFont="1" applyAlignment="1">
      <alignment horizontal="center"/>
    </xf>
    <xf numFmtId="9" fontId="11" fillId="0" borderId="1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9" fillId="0" borderId="0" xfId="0" applyFont="1"/>
    <xf numFmtId="164" fontId="4" fillId="0" borderId="1" xfId="0" applyNumberFormat="1" applyFont="1" applyBorder="1" applyAlignment="1">
      <alignment horizontal="center"/>
    </xf>
    <xf numFmtId="0" fontId="20" fillId="0" borderId="0" xfId="1" applyFont="1" applyAlignment="1" applyProtection="1"/>
    <xf numFmtId="0" fontId="10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9" fontId="11" fillId="0" borderId="0" xfId="0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Fill="1"/>
    <xf numFmtId="0" fontId="21" fillId="0" borderId="0" xfId="0" quotePrefix="1" applyFont="1" applyFill="1"/>
    <xf numFmtId="164" fontId="8" fillId="0" borderId="0" xfId="0" applyNumberFormat="1" applyFont="1" applyAlignment="1">
      <alignment horizontal="center"/>
    </xf>
    <xf numFmtId="9" fontId="5" fillId="0" borderId="0" xfId="2" applyFont="1" applyAlignment="1">
      <alignment horizontal="center"/>
    </xf>
    <xf numFmtId="0" fontId="17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0" fillId="0" borderId="0" xfId="0" applyFont="1" applyBorder="1"/>
    <xf numFmtId="0" fontId="14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/>
    <xf numFmtId="0" fontId="13" fillId="0" borderId="0" xfId="0" applyFont="1" applyFill="1" applyAlignment="1">
      <alignment horizontal="center"/>
    </xf>
    <xf numFmtId="0" fontId="14" fillId="0" borderId="0" xfId="0" applyFont="1" applyFill="1" applyBorder="1"/>
    <xf numFmtId="0" fontId="10" fillId="0" borderId="0" xfId="0" applyFont="1" applyFill="1" applyBorder="1" applyAlignment="1">
      <alignment horizontal="center"/>
    </xf>
    <xf numFmtId="9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" fontId="10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/>
    <xf numFmtId="0" fontId="15" fillId="0" borderId="0" xfId="1" applyAlignment="1" applyProtection="1"/>
    <xf numFmtId="0" fontId="4" fillId="0" borderId="0" xfId="0" applyFont="1" applyAlignment="1">
      <alignment horizontal="left"/>
    </xf>
    <xf numFmtId="164" fontId="5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4" fillId="2" borderId="4" xfId="0" applyNumberFormat="1" applyFont="1" applyFill="1" applyBorder="1" applyAlignment="1">
      <alignment horizontal="center"/>
    </xf>
    <xf numFmtId="0" fontId="25" fillId="0" borderId="0" xfId="0" applyFont="1"/>
    <xf numFmtId="0" fontId="27" fillId="0" borderId="0" xfId="1" applyFont="1" applyAlignment="1" applyProtection="1"/>
    <xf numFmtId="0" fontId="24" fillId="0" borderId="0" xfId="0" applyFont="1"/>
    <xf numFmtId="0" fontId="26" fillId="0" borderId="0" xfId="0" applyFont="1" applyAlignment="1">
      <alignment horizontal="center"/>
    </xf>
    <xf numFmtId="0" fontId="24" fillId="0" borderId="0" xfId="0" applyFont="1" applyBorder="1"/>
    <xf numFmtId="16" fontId="0" fillId="0" borderId="0" xfId="0" applyNumberFormat="1" applyBorder="1"/>
    <xf numFmtId="0" fontId="13" fillId="0" borderId="0" xfId="0" applyFont="1" applyFill="1" applyBorder="1"/>
    <xf numFmtId="0" fontId="10" fillId="0" borderId="0" xfId="0" applyFont="1" applyBorder="1" applyAlignment="1"/>
    <xf numFmtId="164" fontId="12" fillId="0" borderId="0" xfId="0" applyNumberFormat="1" applyFont="1" applyBorder="1" applyAlignment="1">
      <alignment horizontal="center"/>
    </xf>
    <xf numFmtId="0" fontId="0" fillId="0" borderId="0" xfId="0" applyBorder="1"/>
    <xf numFmtId="0" fontId="23" fillId="0" borderId="0" xfId="0" applyFont="1" applyBorder="1"/>
    <xf numFmtId="164" fontId="8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3" fillId="0" borderId="0" xfId="0" applyFont="1" applyFill="1" applyBorder="1" applyAlignment="1">
      <alignment horizontal="center"/>
    </xf>
    <xf numFmtId="0" fontId="0" fillId="0" borderId="0" xfId="0" applyFill="1" applyBorder="1"/>
    <xf numFmtId="0" fontId="15" fillId="0" borderId="0" xfId="1" applyBorder="1" applyAlignment="1" applyProtection="1"/>
    <xf numFmtId="0" fontId="17" fillId="0" borderId="0" xfId="0" applyFont="1" applyBorder="1"/>
    <xf numFmtId="0" fontId="24" fillId="0" borderId="0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0" fontId="24" fillId="3" borderId="0" xfId="0" applyFont="1" applyFill="1" applyBorder="1"/>
    <xf numFmtId="0" fontId="4" fillId="2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16" fontId="10" fillId="0" borderId="0" xfId="0" applyNumberFormat="1" applyFont="1" applyBorder="1"/>
    <xf numFmtId="0" fontId="29" fillId="0" borderId="0" xfId="1" applyFont="1" applyAlignment="1" applyProtection="1"/>
    <xf numFmtId="0" fontId="10" fillId="0" borderId="0" xfId="0" applyFont="1" applyFill="1"/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0" xfId="0" applyFont="1"/>
    <xf numFmtId="0" fontId="33" fillId="0" borderId="0" xfId="0" applyFont="1" applyAlignment="1">
      <alignment horizontal="left"/>
    </xf>
    <xf numFmtId="0" fontId="34" fillId="0" borderId="0" xfId="0" applyFont="1"/>
    <xf numFmtId="0" fontId="30" fillId="0" borderId="0" xfId="0" applyFont="1" applyBorder="1"/>
    <xf numFmtId="0" fontId="35" fillId="0" borderId="0" xfId="0" applyFont="1"/>
    <xf numFmtId="0" fontId="31" fillId="0" borderId="0" xfId="0" applyFont="1" applyBorder="1"/>
    <xf numFmtId="0" fontId="36" fillId="0" borderId="0" xfId="0" applyFont="1"/>
    <xf numFmtId="0" fontId="37" fillId="0" borderId="0" xfId="1" applyFont="1" applyAlignment="1" applyProtection="1"/>
    <xf numFmtId="0" fontId="31" fillId="0" borderId="0" xfId="0" applyFont="1" applyAlignment="1">
      <alignment horizontal="left"/>
    </xf>
    <xf numFmtId="0" fontId="38" fillId="0" borderId="0" xfId="0" applyFont="1" applyBorder="1"/>
    <xf numFmtId="0" fontId="37" fillId="0" borderId="0" xfId="1" applyFont="1" applyBorder="1" applyAlignment="1" applyProtection="1"/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7">
    <cellStyle name="Hyperlink" xfId="1" builtinId="8"/>
    <cellStyle name="Hyperlink 2" xfId="6" xr:uid="{00000000-0005-0000-0000-000001000000}"/>
    <cellStyle name="Normal" xfId="0" builtinId="0"/>
    <cellStyle name="Per cent" xfId="2" builtinId="5"/>
    <cellStyle name="Procent 2" xfId="3" xr:uid="{00000000-0005-0000-0000-000003000000}"/>
    <cellStyle name="Procent 3" xfId="5" xr:uid="{00000000-0005-0000-0000-000004000000}"/>
    <cellStyle name="Standaard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lite.ch/couillol1.asp" TargetMode="External"/><Relationship Id="rId13" Type="http://schemas.openxmlformats.org/officeDocument/2006/relationships/hyperlink" Target="http://www.salite.ch/trebuche1.asp?Mappa=http://www.viamichelin.fr/viamichelin/ita/dyn/controller/Cartes-plans?mapId=-tqycxsajebks0o&amp;dx=485&amp;dy=330&amp;empriseW=970&amp;empriseH=661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info@hotelmontenebin.it" TargetMode="External"/><Relationship Id="rId7" Type="http://schemas.openxmlformats.org/officeDocument/2006/relationships/hyperlink" Target="http://www.climbbybike.com/climb.asp?Col=Col-de-la-Cayolle&amp;qryMountainID=6069" TargetMode="External"/><Relationship Id="rId12" Type="http://schemas.openxmlformats.org/officeDocument/2006/relationships/hyperlink" Target="http://www.climbbybike.com/nl/beklimming.asp?col=Col-du-Buis&amp;qryMountainID=6570" TargetMode="External"/><Relationship Id="rId17" Type="http://schemas.openxmlformats.org/officeDocument/2006/relationships/hyperlink" Target="mailto:aubergelerobur@gmail.com" TargetMode="External"/><Relationship Id="rId2" Type="http://schemas.openxmlformats.org/officeDocument/2006/relationships/hyperlink" Target="http://www.climbbybike.com/climb.asp?Col=Col-dAllos&amp;qryMountainID=5814" TargetMode="External"/><Relationship Id="rId16" Type="http://schemas.openxmlformats.org/officeDocument/2006/relationships/hyperlink" Target="mailto:arlesiennes@orange.fr" TargetMode="External"/><Relationship Id="rId1" Type="http://schemas.openxmlformats.org/officeDocument/2006/relationships/hyperlink" Target="http://www.climbbybike.com/climb.asp?Col=Lac-dAllos&amp;qryMountainID=6886" TargetMode="External"/><Relationship Id="rId6" Type="http://schemas.openxmlformats.org/officeDocument/2006/relationships/hyperlink" Target="http://www.climbbybike.com/climb.asp?Col=Col-des-Champs&amp;qryMountainID=6502" TargetMode="External"/><Relationship Id="rId11" Type="http://schemas.openxmlformats.org/officeDocument/2006/relationships/hyperlink" Target="http://www.salite.ch/couillole.asp?Mappa=http://www.viamichelin.fr/viamichelin/ita/dyn/controller/Cartes-plans?mapId=-t6v4hwe7d7ps0o&amp;dx=485&amp;dy=330&amp;empriseW=970&amp;empriseH=661" TargetMode="External"/><Relationship Id="rId5" Type="http://schemas.openxmlformats.org/officeDocument/2006/relationships/hyperlink" Target="http://www.salite.ch/bonette.asp" TargetMode="External"/><Relationship Id="rId15" Type="http://schemas.openxmlformats.org/officeDocument/2006/relationships/hyperlink" Target="http://www.climbbybike.com/climb.asp?Col=Col-de-Vars&amp;qryMountainID=6472" TargetMode="External"/><Relationship Id="rId10" Type="http://schemas.openxmlformats.org/officeDocument/2006/relationships/hyperlink" Target="http://www.climbbybike.com/nl/beklimming.asp?Col=Col-de-F&#233;lines&amp;qryMountainID=5989" TargetMode="External"/><Relationship Id="rId4" Type="http://schemas.openxmlformats.org/officeDocument/2006/relationships/hyperlink" Target="mailto:paolo.bodino@tin.it" TargetMode="External"/><Relationship Id="rId9" Type="http://schemas.openxmlformats.org/officeDocument/2006/relationships/hyperlink" Target="http://www.salite.ch/valberg1.asp" TargetMode="External"/><Relationship Id="rId14" Type="http://schemas.openxmlformats.org/officeDocument/2006/relationships/hyperlink" Target="http://www.climbbybike.com/profile.asp?Climbprofile=Col-de-la-Lombarde&amp;MountainID=6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6"/>
  <sheetViews>
    <sheetView tabSelected="1" zoomScale="85" workbookViewId="0">
      <selection activeCell="G21" sqref="G21"/>
    </sheetView>
  </sheetViews>
  <sheetFormatPr baseColWidth="10" defaultColWidth="8.83203125" defaultRowHeight="13"/>
  <cols>
    <col min="1" max="1" width="10.1640625" customWidth="1"/>
    <col min="2" max="2" width="6" bestFit="1" customWidth="1"/>
    <col min="3" max="3" width="22.33203125" customWidth="1"/>
    <col min="4" max="4" width="8.5" bestFit="1" customWidth="1"/>
    <col min="5" max="5" width="11" style="38" bestFit="1" customWidth="1"/>
    <col min="6" max="6" width="21.83203125" customWidth="1"/>
    <col min="7" max="7" width="19.5" bestFit="1" customWidth="1"/>
    <col min="8" max="8" width="5.33203125" bestFit="1" customWidth="1"/>
    <col min="9" max="9" width="6" bestFit="1" customWidth="1"/>
    <col min="10" max="10" width="8.83203125" bestFit="1" customWidth="1"/>
    <col min="11" max="11" width="9.5" bestFit="1" customWidth="1"/>
    <col min="12" max="12" width="4.6640625" bestFit="1" customWidth="1"/>
    <col min="13" max="13" width="1.83203125" customWidth="1"/>
    <col min="14" max="14" width="10.5" bestFit="1" customWidth="1"/>
    <col min="15" max="15" width="4.5" bestFit="1" customWidth="1"/>
    <col min="16" max="16" width="26" bestFit="1" customWidth="1"/>
  </cols>
  <sheetData>
    <row r="1" spans="1:19">
      <c r="C1" s="1" t="s">
        <v>1</v>
      </c>
      <c r="D1" s="2" t="s">
        <v>2</v>
      </c>
      <c r="E1" s="3" t="s">
        <v>3</v>
      </c>
      <c r="F1" s="4" t="s">
        <v>4</v>
      </c>
      <c r="G1" s="2" t="s">
        <v>5</v>
      </c>
      <c r="H1" s="106" t="s">
        <v>6</v>
      </c>
      <c r="I1" s="106"/>
      <c r="J1" s="107"/>
      <c r="K1" s="2" t="s">
        <v>7</v>
      </c>
      <c r="L1" s="37" t="s">
        <v>0</v>
      </c>
      <c r="M1" s="5"/>
      <c r="N1" s="6" t="s">
        <v>8</v>
      </c>
      <c r="O1" s="2" t="s">
        <v>9</v>
      </c>
      <c r="P1" s="2" t="s">
        <v>10</v>
      </c>
      <c r="Q1" s="2" t="s">
        <v>11</v>
      </c>
      <c r="R1" s="2"/>
    </row>
    <row r="2" spans="1:19">
      <c r="C2" s="1"/>
      <c r="D2" s="2"/>
      <c r="E2" s="3"/>
      <c r="F2" s="60"/>
      <c r="G2" s="7"/>
      <c r="H2" s="8" t="s">
        <v>12</v>
      </c>
      <c r="I2" s="8" t="s">
        <v>13</v>
      </c>
      <c r="J2" s="8" t="s">
        <v>14</v>
      </c>
      <c r="K2" s="2"/>
      <c r="L2" s="2"/>
      <c r="M2" s="5"/>
      <c r="N2" s="6"/>
      <c r="O2" s="2"/>
    </row>
    <row r="3" spans="1:19">
      <c r="A3" s="93" t="s">
        <v>102</v>
      </c>
      <c r="B3" s="93"/>
      <c r="C3" s="94"/>
      <c r="D3" s="2"/>
      <c r="E3" s="3"/>
      <c r="F3" s="60"/>
      <c r="G3" s="8"/>
      <c r="H3" s="8"/>
      <c r="I3" s="8"/>
      <c r="J3" s="2"/>
      <c r="K3" s="2"/>
      <c r="L3" s="2"/>
      <c r="M3" s="5"/>
      <c r="N3" s="6"/>
      <c r="O3" s="2"/>
    </row>
    <row r="4" spans="1:19">
      <c r="A4" s="95" t="s">
        <v>107</v>
      </c>
      <c r="B4" s="93"/>
      <c r="C4" s="96"/>
      <c r="D4" s="10"/>
      <c r="E4" s="18"/>
      <c r="F4" s="13"/>
      <c r="G4" s="10"/>
      <c r="H4" s="8"/>
      <c r="I4" s="8"/>
      <c r="J4" s="8"/>
      <c r="K4" s="20"/>
      <c r="L4" s="14"/>
      <c r="M4" s="25"/>
      <c r="N4" s="16"/>
      <c r="O4" s="8"/>
      <c r="P4" s="29"/>
      <c r="Q4" s="33"/>
      <c r="R4" s="33"/>
    </row>
    <row r="5" spans="1:19">
      <c r="A5" s="65" t="s">
        <v>36</v>
      </c>
      <c r="B5" s="11">
        <v>40718</v>
      </c>
      <c r="C5" s="12" t="s">
        <v>23</v>
      </c>
      <c r="E5" s="38">
        <v>9</v>
      </c>
      <c r="Q5" s="33"/>
      <c r="R5" s="33"/>
      <c r="S5" s="33"/>
    </row>
    <row r="6" spans="1:19">
      <c r="A6" s="65"/>
      <c r="C6" s="12" t="s">
        <v>38</v>
      </c>
      <c r="E6" s="38">
        <v>20</v>
      </c>
      <c r="F6" s="13" t="s">
        <v>29</v>
      </c>
      <c r="G6" s="10" t="s">
        <v>38</v>
      </c>
      <c r="H6" s="8">
        <v>1132</v>
      </c>
      <c r="I6" s="8">
        <v>2240</v>
      </c>
      <c r="J6" s="8">
        <f>I6-H6</f>
        <v>1108</v>
      </c>
      <c r="K6" s="14">
        <v>17.5</v>
      </c>
      <c r="L6" s="14">
        <f>J6/(10*K6)</f>
        <v>6.3314285714285718</v>
      </c>
      <c r="M6" s="15"/>
      <c r="N6" s="16">
        <f>L6*L6*K6/100</f>
        <v>7.0152228571428576</v>
      </c>
      <c r="O6" s="8"/>
      <c r="P6" s="56" t="s">
        <v>47</v>
      </c>
      <c r="Q6" s="33"/>
      <c r="R6" s="33"/>
      <c r="S6" s="33"/>
    </row>
    <row r="7" spans="1:19">
      <c r="C7" s="54" t="s">
        <v>29</v>
      </c>
      <c r="E7" s="38">
        <v>24</v>
      </c>
      <c r="Q7" s="33"/>
      <c r="R7" s="33"/>
      <c r="S7" s="33"/>
    </row>
    <row r="8" spans="1:19">
      <c r="C8" s="54" t="s">
        <v>42</v>
      </c>
      <c r="E8" s="38">
        <v>30</v>
      </c>
      <c r="F8" s="13" t="s">
        <v>30</v>
      </c>
      <c r="G8" s="61" t="s">
        <v>42</v>
      </c>
      <c r="H8" s="8">
        <v>1245</v>
      </c>
      <c r="I8" s="8">
        <v>2087</v>
      </c>
      <c r="J8" s="8">
        <f>I8-H8</f>
        <v>842</v>
      </c>
      <c r="K8" s="14">
        <v>12</v>
      </c>
      <c r="L8" s="14">
        <f>J8/(10*K8)</f>
        <v>7.0166666666666666</v>
      </c>
      <c r="M8" s="15"/>
      <c r="N8" s="16">
        <f>L8*L8*K8/100</f>
        <v>5.908033333333333</v>
      </c>
      <c r="O8" s="8"/>
      <c r="P8" s="64" t="s">
        <v>48</v>
      </c>
      <c r="Q8" s="33"/>
      <c r="R8" s="33"/>
      <c r="S8" s="33"/>
    </row>
    <row r="9" spans="1:19">
      <c r="C9" s="54" t="s">
        <v>44</v>
      </c>
      <c r="E9" s="38">
        <v>51</v>
      </c>
      <c r="F9" s="9" t="s">
        <v>28</v>
      </c>
      <c r="G9" s="61" t="s">
        <v>44</v>
      </c>
      <c r="H9" s="8">
        <v>1035</v>
      </c>
      <c r="I9" s="8">
        <v>2326</v>
      </c>
      <c r="J9" s="8">
        <f>I9-H9</f>
        <v>1291</v>
      </c>
      <c r="K9" s="14">
        <v>20.5</v>
      </c>
      <c r="L9" s="14">
        <f>J9/(10*K9)</f>
        <v>6.2975609756097564</v>
      </c>
      <c r="M9" s="15"/>
      <c r="N9" s="36">
        <f>L9*L9*K9/100</f>
        <v>8.1301512195121965</v>
      </c>
      <c r="O9" s="8"/>
      <c r="P9" s="64" t="s">
        <v>46</v>
      </c>
      <c r="Q9" s="33"/>
      <c r="R9" s="33"/>
      <c r="S9" s="33"/>
    </row>
    <row r="10" spans="1:19">
      <c r="C10" s="57" t="s">
        <v>38</v>
      </c>
      <c r="E10" s="38">
        <v>9</v>
      </c>
      <c r="F10" s="9"/>
      <c r="G10" s="61"/>
      <c r="H10" s="8"/>
      <c r="I10" s="8"/>
      <c r="J10" s="8"/>
      <c r="K10" s="14"/>
      <c r="L10" s="14"/>
      <c r="M10" s="15"/>
      <c r="N10" s="36"/>
      <c r="O10" s="8"/>
      <c r="P10" s="64"/>
      <c r="Q10" s="33"/>
      <c r="R10" s="33"/>
      <c r="S10" s="33"/>
    </row>
    <row r="11" spans="1:19">
      <c r="C11" s="57" t="s">
        <v>23</v>
      </c>
      <c r="E11" s="85">
        <f>SUM(E5:E10)</f>
        <v>143</v>
      </c>
      <c r="J11" s="41">
        <f>SUM(J6:J9)</f>
        <v>3241</v>
      </c>
      <c r="K11" s="28">
        <f>SUM(K6:K9)</f>
        <v>50</v>
      </c>
      <c r="L11" s="39">
        <f>J11/(10*K11)</f>
        <v>6.4820000000000002</v>
      </c>
      <c r="M11" s="19"/>
      <c r="N11" s="40">
        <f>L11*L11*K11/100</f>
        <v>21.008162000000002</v>
      </c>
      <c r="O11" s="8"/>
      <c r="P11" s="17"/>
      <c r="Q11" s="33"/>
      <c r="R11" s="33"/>
      <c r="S11" s="33"/>
    </row>
    <row r="12" spans="1:19">
      <c r="B12" s="63" t="s">
        <v>71</v>
      </c>
      <c r="C12" s="12" t="s">
        <v>95</v>
      </c>
      <c r="E12" s="66" t="s">
        <v>72</v>
      </c>
      <c r="F12" s="13" t="s">
        <v>40</v>
      </c>
      <c r="G12" s="10" t="s">
        <v>41</v>
      </c>
      <c r="H12" s="8">
        <v>1414</v>
      </c>
      <c r="I12" s="8">
        <v>2127</v>
      </c>
      <c r="J12" s="8">
        <f>I12-H12</f>
        <v>713</v>
      </c>
      <c r="K12" s="14">
        <v>10</v>
      </c>
      <c r="L12" s="14">
        <f>J12/(10*K12)</f>
        <v>7.13</v>
      </c>
      <c r="M12" s="15"/>
      <c r="N12" s="16">
        <f>L12*L12*K12/100</f>
        <v>5.0836900000000007</v>
      </c>
      <c r="O12" s="8"/>
      <c r="P12" s="56" t="s">
        <v>43</v>
      </c>
      <c r="Q12" s="33"/>
      <c r="R12" s="33"/>
      <c r="S12" s="33"/>
    </row>
    <row r="13" spans="1:19">
      <c r="A13" s="93" t="s">
        <v>108</v>
      </c>
      <c r="B13" s="93"/>
      <c r="C13" s="96"/>
      <c r="D13" s="10"/>
      <c r="E13" s="18"/>
      <c r="F13" s="13"/>
      <c r="G13" s="10"/>
      <c r="H13" s="8"/>
      <c r="I13" s="8"/>
      <c r="J13" s="8"/>
      <c r="K13" s="20"/>
      <c r="L13" s="14"/>
      <c r="M13" s="25"/>
      <c r="N13" s="16"/>
      <c r="O13" s="8"/>
      <c r="P13" s="29"/>
      <c r="Q13" s="33"/>
      <c r="R13" s="33"/>
    </row>
    <row r="14" spans="1:19">
      <c r="C14" s="12"/>
      <c r="E14"/>
      <c r="O14" s="8"/>
      <c r="P14" s="17"/>
      <c r="Q14" s="33"/>
      <c r="R14" s="33"/>
      <c r="S14" s="33"/>
    </row>
    <row r="15" spans="1:19">
      <c r="A15" s="65" t="s">
        <v>37</v>
      </c>
      <c r="B15" s="11">
        <v>40719</v>
      </c>
      <c r="C15" s="12" t="s">
        <v>23</v>
      </c>
      <c r="D15" s="10"/>
      <c r="E15" s="46">
        <v>78</v>
      </c>
      <c r="F15" s="9" t="s">
        <v>31</v>
      </c>
      <c r="G15" s="10" t="s">
        <v>32</v>
      </c>
      <c r="H15" s="8">
        <v>1213</v>
      </c>
      <c r="I15" s="8">
        <v>2802</v>
      </c>
      <c r="J15" s="8">
        <f>I15-H15</f>
        <v>1589</v>
      </c>
      <c r="K15" s="14">
        <v>24</v>
      </c>
      <c r="L15" s="14">
        <f>J15/(10*K15)</f>
        <v>6.6208333333333336</v>
      </c>
      <c r="M15" s="15"/>
      <c r="N15" s="36">
        <f>L15*L15*K15/100</f>
        <v>10.520504166666667</v>
      </c>
      <c r="O15" s="8"/>
      <c r="P15" s="56" t="s">
        <v>33</v>
      </c>
      <c r="Q15" s="33"/>
      <c r="R15" s="33"/>
      <c r="S15" s="34"/>
    </row>
    <row r="16" spans="1:19">
      <c r="B16" s="11"/>
      <c r="C16" s="27" t="s">
        <v>24</v>
      </c>
      <c r="D16" s="10"/>
      <c r="E16" s="46">
        <v>24</v>
      </c>
      <c r="F16" s="9" t="s">
        <v>26</v>
      </c>
      <c r="G16" s="10" t="s">
        <v>24</v>
      </c>
      <c r="H16" s="8">
        <v>510</v>
      </c>
      <c r="I16" s="8">
        <v>1678</v>
      </c>
      <c r="J16" s="8">
        <f>I16-H16</f>
        <v>1168</v>
      </c>
      <c r="K16" s="14">
        <v>16</v>
      </c>
      <c r="L16" s="14">
        <f>J16/(10*K16)</f>
        <v>7.3</v>
      </c>
      <c r="M16" s="15"/>
      <c r="N16" s="36">
        <f>L16*L16*K16/100</f>
        <v>8.5264000000000006</v>
      </c>
      <c r="O16" s="8"/>
      <c r="P16" s="64" t="s">
        <v>34</v>
      </c>
      <c r="Q16" s="33"/>
      <c r="R16" s="33"/>
      <c r="S16" s="34"/>
    </row>
    <row r="17" spans="1:19">
      <c r="B17" s="11"/>
      <c r="C17" s="12" t="s">
        <v>19</v>
      </c>
      <c r="D17" s="10"/>
      <c r="E17" s="46">
        <v>7</v>
      </c>
      <c r="F17" s="13" t="s">
        <v>25</v>
      </c>
      <c r="G17" s="10" t="s">
        <v>19</v>
      </c>
      <c r="H17" s="8">
        <v>1442</v>
      </c>
      <c r="I17" s="8">
        <v>1673</v>
      </c>
      <c r="J17" s="8">
        <f>I17-H17</f>
        <v>231</v>
      </c>
      <c r="K17" s="14">
        <v>6.1</v>
      </c>
      <c r="L17" s="14">
        <f>J17/(10*K17)</f>
        <v>3.7868852459016393</v>
      </c>
      <c r="M17" s="15"/>
      <c r="N17" s="16">
        <f>L17*L17*K17/100</f>
        <v>0.8747704918032787</v>
      </c>
      <c r="O17" s="8"/>
      <c r="P17" s="64" t="s">
        <v>35</v>
      </c>
      <c r="Q17" s="33"/>
      <c r="R17" s="33"/>
      <c r="S17" s="34"/>
    </row>
    <row r="18" spans="1:19">
      <c r="B18" s="11"/>
      <c r="C18" s="12" t="s">
        <v>50</v>
      </c>
      <c r="D18" s="10"/>
      <c r="E18" s="46">
        <v>13</v>
      </c>
      <c r="F18" s="13"/>
      <c r="G18" s="10"/>
      <c r="H18" s="8"/>
      <c r="I18" s="8"/>
      <c r="J18" s="8"/>
      <c r="K18" s="14"/>
      <c r="L18" s="14"/>
      <c r="M18" s="15"/>
      <c r="N18" s="16"/>
      <c r="O18" s="8"/>
      <c r="P18" s="29"/>
      <c r="Q18" s="33"/>
      <c r="R18" s="33"/>
      <c r="S18" s="34"/>
    </row>
    <row r="19" spans="1:19">
      <c r="C19" s="27" t="s">
        <v>20</v>
      </c>
      <c r="E19" s="85">
        <f>SUM(E15:E18)</f>
        <v>122</v>
      </c>
      <c r="F19" s="13"/>
      <c r="G19" s="10"/>
      <c r="H19" s="8"/>
      <c r="I19" s="30"/>
      <c r="J19" s="41">
        <f>SUM(J15:J18)</f>
        <v>2988</v>
      </c>
      <c r="K19" s="28">
        <f>SUM(K15:K18)</f>
        <v>46.1</v>
      </c>
      <c r="L19" s="39">
        <f>J19/(10*K19)</f>
        <v>6.4815618221258138</v>
      </c>
      <c r="M19" s="19"/>
      <c r="N19" s="40">
        <f>L19*L19*K19/100</f>
        <v>19.366906724511935</v>
      </c>
      <c r="O19" s="8"/>
      <c r="P19" s="17"/>
      <c r="Q19" s="33"/>
      <c r="R19" s="33"/>
      <c r="S19" s="33"/>
    </row>
    <row r="20" spans="1:19" ht="16">
      <c r="A20" s="97" t="s">
        <v>106</v>
      </c>
      <c r="B20" s="98"/>
      <c r="C20" s="98"/>
      <c r="D20" s="72"/>
      <c r="E20" s="31"/>
      <c r="F20" s="72"/>
      <c r="G20" s="42"/>
      <c r="H20" s="44"/>
      <c r="I20" s="44"/>
      <c r="J20" s="22"/>
      <c r="K20" s="23"/>
      <c r="L20" s="20"/>
      <c r="M20" s="32"/>
      <c r="N20" s="26"/>
      <c r="O20" s="8"/>
      <c r="P20" s="17"/>
      <c r="Q20" s="33"/>
      <c r="R20" s="34"/>
      <c r="S20" s="34"/>
    </row>
    <row r="21" spans="1:19" ht="14">
      <c r="A21" s="99" t="s">
        <v>105</v>
      </c>
      <c r="B21" s="98"/>
      <c r="C21" s="100"/>
      <c r="D21" s="42"/>
      <c r="E21" s="31"/>
      <c r="F21" s="43"/>
      <c r="G21" s="42"/>
      <c r="H21" s="44"/>
      <c r="I21" s="44"/>
      <c r="J21" s="44"/>
      <c r="K21" s="44"/>
      <c r="L21" s="44"/>
      <c r="M21" s="44"/>
      <c r="N21" s="44"/>
      <c r="O21" s="44"/>
      <c r="P21" s="17"/>
      <c r="Q21" s="33"/>
      <c r="R21" s="34"/>
      <c r="S21" s="34"/>
    </row>
    <row r="22" spans="1:19">
      <c r="A22" s="101" t="s">
        <v>103</v>
      </c>
      <c r="B22" s="98"/>
      <c r="C22" s="102" t="s">
        <v>104</v>
      </c>
      <c r="D22" s="42"/>
      <c r="E22" s="31"/>
      <c r="F22" s="43"/>
      <c r="G22" s="42"/>
      <c r="H22" s="44"/>
      <c r="I22" s="44"/>
      <c r="J22" s="44"/>
      <c r="K22" s="44"/>
      <c r="L22" s="44"/>
      <c r="M22" s="44"/>
      <c r="N22" s="44"/>
      <c r="O22" s="44"/>
      <c r="P22" s="17"/>
      <c r="Q22" s="33"/>
      <c r="R22" s="34"/>
      <c r="S22" s="34"/>
    </row>
    <row r="23" spans="1:19">
      <c r="C23" s="54"/>
      <c r="F23" s="13"/>
      <c r="G23" s="10"/>
      <c r="H23" s="8"/>
      <c r="I23" s="8"/>
      <c r="J23" s="8"/>
      <c r="K23" s="8"/>
      <c r="L23" s="8"/>
      <c r="M23" s="8"/>
      <c r="N23" s="8"/>
      <c r="O23" s="8"/>
      <c r="P23" s="17"/>
      <c r="Q23" s="33"/>
      <c r="R23" s="33"/>
      <c r="S23" s="33"/>
    </row>
    <row r="24" spans="1:19">
      <c r="A24" s="67" t="s">
        <v>15</v>
      </c>
      <c r="B24" s="68">
        <v>40720</v>
      </c>
      <c r="C24" s="69" t="s">
        <v>20</v>
      </c>
      <c r="D24" s="42"/>
      <c r="E24" s="31">
        <v>20</v>
      </c>
      <c r="F24" s="43" t="s">
        <v>84</v>
      </c>
      <c r="G24" s="70"/>
      <c r="H24" s="44"/>
      <c r="I24" s="44"/>
      <c r="J24" s="44"/>
      <c r="K24" s="21"/>
      <c r="L24" s="20"/>
      <c r="M24" s="44"/>
      <c r="N24" s="71"/>
      <c r="O24" s="8"/>
      <c r="P24" s="17"/>
      <c r="Q24" s="33"/>
      <c r="R24" s="34"/>
      <c r="S24" s="34"/>
    </row>
    <row r="25" spans="1:19">
      <c r="A25" s="72"/>
      <c r="B25" s="72"/>
      <c r="C25" s="69" t="s">
        <v>74</v>
      </c>
      <c r="D25" s="42"/>
      <c r="E25" s="31">
        <v>6</v>
      </c>
      <c r="F25" s="43"/>
      <c r="G25" s="70"/>
      <c r="H25" s="44"/>
      <c r="I25" s="44"/>
      <c r="J25" s="44"/>
      <c r="K25" s="21"/>
      <c r="L25" s="20"/>
      <c r="M25" s="44"/>
      <c r="N25" s="71"/>
      <c r="O25" s="8"/>
      <c r="P25" s="17"/>
      <c r="Q25" s="33"/>
      <c r="R25" s="34"/>
      <c r="S25" s="34"/>
    </row>
    <row r="26" spans="1:19">
      <c r="A26" s="72"/>
      <c r="B26" s="72"/>
      <c r="C26" s="69" t="s">
        <v>75</v>
      </c>
      <c r="D26" s="42"/>
      <c r="E26" s="31">
        <v>9.5</v>
      </c>
      <c r="F26" s="43" t="s">
        <v>78</v>
      </c>
      <c r="G26" s="70" t="s">
        <v>75</v>
      </c>
      <c r="H26" s="44">
        <v>515</v>
      </c>
      <c r="I26" s="44">
        <v>930</v>
      </c>
      <c r="J26" s="44">
        <f t="shared" ref="J26" si="0">I26-H26</f>
        <v>415</v>
      </c>
      <c r="K26" s="20">
        <v>7</v>
      </c>
      <c r="L26" s="20">
        <f t="shared" ref="L26" si="1">J26/(10*K26)</f>
        <v>5.9285714285714288</v>
      </c>
      <c r="M26" s="32"/>
      <c r="N26" s="71">
        <f t="shared" ref="N26" si="2">L26*L26*K26/100</f>
        <v>2.4603571428571431</v>
      </c>
      <c r="O26" s="8"/>
      <c r="P26" s="56" t="s">
        <v>80</v>
      </c>
      <c r="Q26" s="33"/>
      <c r="R26" s="34"/>
      <c r="S26" s="34"/>
    </row>
    <row r="27" spans="1:19">
      <c r="A27" s="72"/>
      <c r="B27" s="72"/>
      <c r="C27" s="69" t="s">
        <v>77</v>
      </c>
      <c r="D27" s="42"/>
      <c r="E27" s="31">
        <v>9</v>
      </c>
      <c r="F27" s="43" t="s">
        <v>87</v>
      </c>
      <c r="G27" s="70"/>
      <c r="H27" s="44">
        <v>785</v>
      </c>
      <c r="I27" s="44">
        <v>1196</v>
      </c>
      <c r="J27" s="44">
        <f t="shared" ref="J27" si="3">I27-H27</f>
        <v>411</v>
      </c>
      <c r="K27" s="20">
        <v>4</v>
      </c>
      <c r="L27" s="20">
        <f t="shared" ref="L27" si="4">J27/(10*K27)</f>
        <v>10.275</v>
      </c>
      <c r="M27" s="32"/>
      <c r="N27" s="71">
        <f t="shared" ref="N27" si="5">L27*L27*K27/100</f>
        <v>4.2230249999999998</v>
      </c>
      <c r="O27" s="8"/>
      <c r="P27" s="56" t="s">
        <v>76</v>
      </c>
      <c r="Q27" s="33"/>
      <c r="R27" s="34"/>
      <c r="S27" s="34"/>
    </row>
    <row r="28" spans="1:19">
      <c r="A28" s="72"/>
      <c r="B28" s="72"/>
      <c r="C28" s="69" t="s">
        <v>79</v>
      </c>
      <c r="D28" s="42"/>
      <c r="E28" s="31">
        <v>33</v>
      </c>
      <c r="F28" s="73"/>
      <c r="G28" s="70"/>
      <c r="H28" s="44"/>
      <c r="I28" s="44"/>
      <c r="J28" s="44"/>
      <c r="K28" s="20"/>
      <c r="L28" s="20"/>
      <c r="M28" s="32"/>
      <c r="N28" s="71"/>
      <c r="O28" s="8"/>
      <c r="P28" s="29"/>
      <c r="Q28" s="33"/>
      <c r="R28" s="34"/>
      <c r="S28" s="34"/>
    </row>
    <row r="29" spans="1:19">
      <c r="A29" s="72"/>
      <c r="B29" s="72"/>
      <c r="C29" s="69" t="s">
        <v>53</v>
      </c>
      <c r="D29" s="42"/>
      <c r="E29" s="31">
        <v>8</v>
      </c>
      <c r="F29" s="73"/>
      <c r="G29" s="70"/>
      <c r="H29" s="44"/>
      <c r="I29" s="44"/>
      <c r="J29" s="44"/>
      <c r="K29" s="20"/>
      <c r="L29" s="20"/>
      <c r="M29" s="32"/>
      <c r="N29" s="71"/>
      <c r="O29" s="8"/>
      <c r="P29" s="29"/>
      <c r="Q29" s="33"/>
      <c r="R29" s="34"/>
      <c r="S29" s="34"/>
    </row>
    <row r="30" spans="1:19">
      <c r="A30" s="72"/>
      <c r="B30" s="72"/>
      <c r="C30" s="69" t="s">
        <v>73</v>
      </c>
      <c r="D30" s="42"/>
      <c r="E30" s="31">
        <v>22</v>
      </c>
      <c r="F30" s="13" t="s">
        <v>26</v>
      </c>
      <c r="G30" s="69" t="s">
        <v>73</v>
      </c>
      <c r="H30" s="44">
        <v>338</v>
      </c>
      <c r="I30" s="44">
        <v>1678</v>
      </c>
      <c r="J30" s="44">
        <f t="shared" ref="J30" si="6">I30-H30</f>
        <v>1340</v>
      </c>
      <c r="K30" s="20">
        <v>29.4</v>
      </c>
      <c r="L30" s="20">
        <f t="shared" ref="L30:L34" si="7">J30/(10*K30)</f>
        <v>4.5578231292517009</v>
      </c>
      <c r="M30" s="32"/>
      <c r="N30" s="71">
        <f t="shared" ref="N30:N34" si="8">L30*L30*K30/100</f>
        <v>6.1074829931972792</v>
      </c>
      <c r="O30" s="8"/>
      <c r="P30" s="56" t="s">
        <v>83</v>
      </c>
      <c r="Q30" s="33"/>
      <c r="R30" s="34"/>
      <c r="S30" s="34"/>
    </row>
    <row r="31" spans="1:19">
      <c r="A31" s="72"/>
      <c r="B31" s="72"/>
      <c r="C31" s="69" t="s">
        <v>19</v>
      </c>
      <c r="D31" s="42"/>
      <c r="E31" s="31">
        <v>27</v>
      </c>
      <c r="F31" s="73"/>
      <c r="G31" s="42" t="s">
        <v>100</v>
      </c>
      <c r="H31" s="44"/>
      <c r="I31" s="44"/>
      <c r="J31" s="44">
        <v>350</v>
      </c>
      <c r="K31" s="20">
        <v>5</v>
      </c>
      <c r="L31" s="20">
        <f t="shared" ref="L31" si="9">J31/(10*K31)</f>
        <v>7</v>
      </c>
      <c r="M31" s="32"/>
      <c r="N31" s="71">
        <f t="shared" ref="N31" si="10">L31*L31*K31/100</f>
        <v>2.4500000000000002</v>
      </c>
      <c r="O31" s="8"/>
      <c r="P31" s="29"/>
      <c r="Q31" s="33"/>
      <c r="R31" s="34"/>
      <c r="S31" s="34"/>
    </row>
    <row r="32" spans="1:19">
      <c r="A32" s="72"/>
      <c r="B32" s="72"/>
      <c r="C32" s="69" t="s">
        <v>99</v>
      </c>
      <c r="D32" s="42"/>
      <c r="E32" s="31"/>
      <c r="G32" s="42"/>
      <c r="H32" s="44"/>
      <c r="I32" s="44"/>
      <c r="J32" s="75"/>
      <c r="K32" s="20"/>
      <c r="L32" s="20"/>
      <c r="M32" s="32"/>
      <c r="N32" s="71"/>
      <c r="O32" s="8"/>
      <c r="P32" s="29"/>
      <c r="Q32" s="33"/>
      <c r="R32" s="34"/>
      <c r="S32" s="34"/>
    </row>
    <row r="33" spans="1:19">
      <c r="A33" s="72"/>
      <c r="B33" s="72"/>
      <c r="C33" s="55" t="s">
        <v>88</v>
      </c>
      <c r="D33" s="42"/>
      <c r="E33" s="31"/>
      <c r="G33" s="42"/>
      <c r="H33" s="44">
        <v>785</v>
      </c>
      <c r="I33" s="44">
        <v>1143</v>
      </c>
      <c r="J33" s="75">
        <f>I33-H33</f>
        <v>358</v>
      </c>
      <c r="K33" s="20">
        <v>5.9</v>
      </c>
      <c r="L33" s="20">
        <f>J33/(10*K33)</f>
        <v>6.0677966101694913</v>
      </c>
      <c r="M33" s="32"/>
      <c r="N33" s="71">
        <f>L33*L33*K33/100</f>
        <v>2.1722711864406778</v>
      </c>
      <c r="O33" s="8"/>
      <c r="P33" s="56" t="s">
        <v>86</v>
      </c>
      <c r="Q33" s="33"/>
      <c r="R33" s="34"/>
      <c r="S33" s="34"/>
    </row>
    <row r="34" spans="1:19">
      <c r="A34" s="93" t="s">
        <v>109</v>
      </c>
      <c r="B34" s="98"/>
      <c r="C34" s="93"/>
      <c r="D34" s="72"/>
      <c r="E34" s="85">
        <f>SUM(E24:E32)</f>
        <v>134.5</v>
      </c>
      <c r="F34" s="72"/>
      <c r="G34" s="42"/>
      <c r="H34" s="44"/>
      <c r="I34" s="44"/>
      <c r="J34" s="41">
        <f>SUM(J24:J32)</f>
        <v>2516</v>
      </c>
      <c r="K34" s="28">
        <f>SUM(K24:K32)</f>
        <v>45.4</v>
      </c>
      <c r="L34" s="39">
        <f t="shared" si="7"/>
        <v>5.5418502202643172</v>
      </c>
      <c r="M34" s="83"/>
      <c r="N34" s="40">
        <f t="shared" si="8"/>
        <v>13.943295154185023</v>
      </c>
      <c r="O34" s="8"/>
      <c r="P34" s="17"/>
      <c r="Q34" s="33"/>
      <c r="R34" s="34"/>
      <c r="S34" s="34"/>
    </row>
    <row r="35" spans="1:19">
      <c r="A35" s="93" t="s">
        <v>110</v>
      </c>
      <c r="B35" s="93"/>
      <c r="C35" s="103"/>
      <c r="E35"/>
      <c r="K35" s="23"/>
      <c r="L35" s="58"/>
      <c r="M35" s="32"/>
      <c r="N35" s="59"/>
      <c r="O35" s="8"/>
      <c r="P35" s="17"/>
      <c r="Q35" s="33"/>
      <c r="R35" s="33"/>
      <c r="S35" s="33"/>
    </row>
    <row r="36" spans="1:19">
      <c r="A36" s="102" t="s">
        <v>111</v>
      </c>
      <c r="B36" s="93"/>
      <c r="C36" s="93"/>
    </row>
    <row r="38" spans="1:19">
      <c r="A38" s="84" t="s">
        <v>81</v>
      </c>
      <c r="B38" s="72"/>
      <c r="C38" s="72"/>
      <c r="D38" s="72"/>
      <c r="E38" s="31"/>
      <c r="F38" s="43"/>
      <c r="G38" s="42"/>
      <c r="H38" s="44"/>
      <c r="I38" s="44"/>
      <c r="J38" s="44"/>
      <c r="K38" s="23"/>
      <c r="L38" s="58"/>
      <c r="M38" s="25"/>
      <c r="N38" s="59"/>
      <c r="O38" s="8"/>
      <c r="P38" s="17"/>
      <c r="Q38" s="33"/>
      <c r="R38" s="34"/>
      <c r="S38" s="34"/>
    </row>
    <row r="39" spans="1:19">
      <c r="A39" s="67" t="s">
        <v>15</v>
      </c>
      <c r="B39" s="68">
        <v>40720</v>
      </c>
      <c r="C39" s="69" t="s">
        <v>20</v>
      </c>
      <c r="D39" s="42"/>
      <c r="E39" s="31">
        <v>12</v>
      </c>
      <c r="F39" s="43" t="s">
        <v>84</v>
      </c>
      <c r="G39" s="70"/>
      <c r="H39" s="44"/>
      <c r="I39" s="44"/>
      <c r="J39" s="44"/>
      <c r="K39" s="21"/>
      <c r="L39" s="20"/>
      <c r="M39" s="44"/>
      <c r="N39" s="71"/>
      <c r="O39" s="8"/>
      <c r="P39" s="17"/>
      <c r="Q39" s="33"/>
      <c r="R39" s="34"/>
      <c r="S39" s="34"/>
    </row>
    <row r="40" spans="1:19">
      <c r="A40" s="72"/>
      <c r="B40" s="72"/>
      <c r="C40" s="69" t="s">
        <v>51</v>
      </c>
      <c r="D40" s="42"/>
      <c r="E40" s="31">
        <v>18</v>
      </c>
      <c r="F40" s="43" t="s">
        <v>52</v>
      </c>
      <c r="G40" s="70" t="s">
        <v>51</v>
      </c>
      <c r="H40" s="44">
        <v>669</v>
      </c>
      <c r="I40" s="44">
        <v>1070</v>
      </c>
      <c r="J40" s="44">
        <f t="shared" ref="J40" si="11">I40-H40</f>
        <v>401</v>
      </c>
      <c r="K40" s="21">
        <v>7</v>
      </c>
      <c r="L40" s="20">
        <f t="shared" ref="L40" si="12">J40/(10*K40)</f>
        <v>5.7285714285714286</v>
      </c>
      <c r="M40" s="44"/>
      <c r="N40" s="71">
        <f t="shared" ref="N40" si="13">L40*L40*K40/100</f>
        <v>2.2971571428571429</v>
      </c>
      <c r="O40" s="8"/>
      <c r="P40" s="17" t="s">
        <v>85</v>
      </c>
      <c r="Q40" s="33"/>
      <c r="R40" s="34"/>
      <c r="S40" s="34"/>
    </row>
    <row r="41" spans="1:19">
      <c r="A41" s="72"/>
      <c r="B41" s="72"/>
      <c r="C41" s="69" t="s">
        <v>53</v>
      </c>
      <c r="D41" s="42"/>
      <c r="E41" s="31">
        <v>8</v>
      </c>
      <c r="F41" s="73"/>
      <c r="G41" s="70"/>
      <c r="H41" s="44"/>
      <c r="I41" s="44"/>
      <c r="J41" s="44"/>
      <c r="K41" s="20"/>
      <c r="L41" s="20"/>
      <c r="M41" s="32"/>
      <c r="N41" s="71"/>
      <c r="O41" s="8"/>
      <c r="P41" s="29"/>
      <c r="Q41" s="33"/>
      <c r="R41" s="34"/>
      <c r="S41" s="34"/>
    </row>
    <row r="42" spans="1:19">
      <c r="A42" s="72"/>
      <c r="B42" s="72"/>
      <c r="C42" s="69" t="s">
        <v>73</v>
      </c>
      <c r="D42" s="42"/>
      <c r="E42" s="31">
        <v>22</v>
      </c>
      <c r="F42" s="13" t="s">
        <v>26</v>
      </c>
      <c r="G42" s="69" t="s">
        <v>73</v>
      </c>
      <c r="H42" s="44">
        <v>338</v>
      </c>
      <c r="I42" s="44">
        <v>1678</v>
      </c>
      <c r="J42" s="44">
        <f t="shared" ref="J42" si="14">I42-H42</f>
        <v>1340</v>
      </c>
      <c r="K42" s="20">
        <v>29.4</v>
      </c>
      <c r="L42" s="20">
        <f t="shared" ref="L42:L43" si="15">J42/(10*K42)</f>
        <v>4.5578231292517009</v>
      </c>
      <c r="M42" s="32"/>
      <c r="N42" s="71">
        <f t="shared" ref="N42:N43" si="16">L42*L42*K42/100</f>
        <v>6.1074829931972792</v>
      </c>
      <c r="O42" s="8"/>
      <c r="P42" s="29" t="s">
        <v>83</v>
      </c>
      <c r="Q42" s="33"/>
      <c r="R42" s="34"/>
      <c r="S42" s="34"/>
    </row>
    <row r="43" spans="1:19">
      <c r="A43" s="72"/>
      <c r="B43" s="72"/>
      <c r="C43" s="69" t="s">
        <v>19</v>
      </c>
      <c r="D43" s="42"/>
      <c r="E43" s="31">
        <v>24</v>
      </c>
      <c r="F43" s="73"/>
      <c r="G43" s="42" t="s">
        <v>100</v>
      </c>
      <c r="H43" s="44"/>
      <c r="I43" s="44"/>
      <c r="J43" s="44">
        <v>350</v>
      </c>
      <c r="K43" s="20">
        <v>5</v>
      </c>
      <c r="L43" s="20">
        <f t="shared" si="15"/>
        <v>7</v>
      </c>
      <c r="M43" s="32"/>
      <c r="N43" s="71">
        <f t="shared" si="16"/>
        <v>2.4500000000000002</v>
      </c>
      <c r="O43" s="8"/>
      <c r="P43" s="29"/>
      <c r="Q43" s="33"/>
      <c r="R43" s="34"/>
      <c r="S43" s="34"/>
    </row>
    <row r="44" spans="1:19">
      <c r="A44" s="72"/>
      <c r="B44" s="72"/>
      <c r="C44" s="69" t="s">
        <v>99</v>
      </c>
      <c r="D44" s="72"/>
      <c r="E44" s="87">
        <f>SUM(E39:E43)</f>
        <v>84</v>
      </c>
      <c r="F44" s="72"/>
      <c r="G44" s="42"/>
      <c r="H44" s="44"/>
      <c r="I44" s="44"/>
      <c r="J44" s="86">
        <f>SUM(J39:J43)</f>
        <v>2091</v>
      </c>
      <c r="K44" s="28">
        <f>SUM(K39:K43)</f>
        <v>41.4</v>
      </c>
      <c r="L44" s="39">
        <f t="shared" ref="L44" si="17">J44/(10*K44)</f>
        <v>5.0507246376811592</v>
      </c>
      <c r="M44" s="83"/>
      <c r="N44" s="40">
        <f t="shared" ref="N44" si="18">L44*L44*K44/100</f>
        <v>10.561065217391304</v>
      </c>
      <c r="O44" s="8"/>
      <c r="P44" s="17"/>
      <c r="Q44" s="33"/>
      <c r="R44" s="34"/>
      <c r="S44" s="34"/>
    </row>
    <row r="45" spans="1:19">
      <c r="A45" s="72"/>
      <c r="B45" s="72"/>
      <c r="C45" s="55" t="s">
        <v>101</v>
      </c>
      <c r="D45" s="42"/>
      <c r="E45" s="31"/>
      <c r="F45" s="73"/>
      <c r="G45" s="42"/>
      <c r="H45" s="44"/>
      <c r="I45" s="44"/>
      <c r="J45" s="44"/>
      <c r="K45" s="20"/>
      <c r="L45" s="20"/>
      <c r="M45" s="32"/>
      <c r="N45" s="71"/>
      <c r="O45" s="8"/>
      <c r="P45" s="56"/>
      <c r="Q45" s="33"/>
      <c r="R45" s="34"/>
      <c r="S45" s="34"/>
    </row>
    <row r="46" spans="1:19">
      <c r="A46" s="72"/>
      <c r="B46" s="72"/>
      <c r="C46" s="72"/>
      <c r="D46" s="72"/>
      <c r="E46" s="31"/>
      <c r="F46" s="43"/>
      <c r="G46" s="42"/>
      <c r="H46" s="44"/>
      <c r="I46" s="44"/>
      <c r="J46" s="44"/>
      <c r="K46" s="23"/>
      <c r="L46" s="58"/>
      <c r="M46" s="25"/>
      <c r="N46" s="59"/>
      <c r="O46" s="8"/>
      <c r="P46" s="17"/>
      <c r="Q46" s="33"/>
      <c r="R46" s="34"/>
      <c r="S46" s="34"/>
    </row>
    <row r="47" spans="1:19">
      <c r="A47" s="67" t="s">
        <v>16</v>
      </c>
      <c r="B47" s="68">
        <v>38530</v>
      </c>
      <c r="C47" s="69" t="s">
        <v>99</v>
      </c>
      <c r="D47" s="72"/>
      <c r="E47" s="31">
        <v>7</v>
      </c>
      <c r="F47" s="43"/>
      <c r="G47" s="42"/>
      <c r="H47" s="44"/>
      <c r="I47" s="44"/>
      <c r="J47" s="44"/>
      <c r="K47" s="23"/>
      <c r="L47" s="58"/>
      <c r="M47" s="25"/>
      <c r="N47" s="59"/>
      <c r="O47" s="8"/>
      <c r="P47" s="17"/>
      <c r="Q47" s="33"/>
      <c r="R47" s="34"/>
      <c r="S47" s="34"/>
    </row>
    <row r="48" spans="1:19">
      <c r="A48" s="72"/>
      <c r="B48" s="68"/>
      <c r="C48" s="69" t="s">
        <v>54</v>
      </c>
      <c r="D48" s="42"/>
      <c r="E48" s="31">
        <v>13</v>
      </c>
      <c r="G48" s="42"/>
      <c r="H48" s="44">
        <v>510</v>
      </c>
      <c r="I48" s="44">
        <v>871</v>
      </c>
      <c r="J48" s="75">
        <f>I48-H48</f>
        <v>361</v>
      </c>
      <c r="K48" s="20">
        <v>13</v>
      </c>
      <c r="L48" s="20">
        <f>J48/(10*K48)</f>
        <v>2.7769230769230768</v>
      </c>
      <c r="M48" s="32"/>
      <c r="N48" s="71">
        <f>L48*L48*K48/100</f>
        <v>1.0024692307692307</v>
      </c>
      <c r="Q48" s="33"/>
      <c r="R48" s="34"/>
      <c r="S48" s="35"/>
    </row>
    <row r="49" spans="1:19">
      <c r="C49" s="69" t="s">
        <v>49</v>
      </c>
      <c r="D49" s="42" t="s">
        <v>55</v>
      </c>
      <c r="E49" s="31">
        <v>19</v>
      </c>
      <c r="F49" s="77" t="s">
        <v>27</v>
      </c>
      <c r="G49" s="42" t="s">
        <v>49</v>
      </c>
      <c r="H49" s="44">
        <v>873</v>
      </c>
      <c r="I49" s="44">
        <v>2350</v>
      </c>
      <c r="J49" s="75">
        <f>I49-H49</f>
        <v>1477</v>
      </c>
      <c r="K49" s="20">
        <v>21.5</v>
      </c>
      <c r="L49" s="20">
        <f>J49/(10*K49)</f>
        <v>6.8697674418604651</v>
      </c>
      <c r="M49" s="32"/>
      <c r="N49" s="74">
        <f>L49*L49*K49/100</f>
        <v>10.146646511627907</v>
      </c>
      <c r="O49" s="2"/>
      <c r="P49" s="56" t="s">
        <v>82</v>
      </c>
      <c r="Q49" s="33"/>
      <c r="R49" s="34"/>
      <c r="S49" s="35"/>
    </row>
    <row r="50" spans="1:19">
      <c r="A50" s="72"/>
      <c r="B50" s="72"/>
      <c r="C50" s="69" t="s">
        <v>56</v>
      </c>
      <c r="D50" s="45"/>
      <c r="E50" s="78">
        <v>40</v>
      </c>
      <c r="F50" s="47"/>
      <c r="G50" s="45"/>
      <c r="H50" s="48"/>
      <c r="I50" s="48"/>
      <c r="J50" s="52"/>
      <c r="K50" s="21"/>
      <c r="L50" s="21"/>
      <c r="M50" s="49"/>
      <c r="N50" s="50"/>
      <c r="O50" s="8"/>
      <c r="P50" s="29"/>
      <c r="Q50" s="33"/>
      <c r="R50" s="34"/>
      <c r="S50" s="34"/>
    </row>
    <row r="51" spans="1:19">
      <c r="A51" s="72"/>
      <c r="B51" s="72"/>
      <c r="C51" s="69" t="s">
        <v>57</v>
      </c>
      <c r="D51" s="79"/>
      <c r="E51" s="78">
        <v>24.7</v>
      </c>
      <c r="F51" s="51" t="s">
        <v>58</v>
      </c>
      <c r="G51" s="45" t="s">
        <v>57</v>
      </c>
      <c r="H51" s="48">
        <v>790</v>
      </c>
      <c r="I51" s="48">
        <v>2511</v>
      </c>
      <c r="J51" s="52">
        <f>I51-H51</f>
        <v>1721</v>
      </c>
      <c r="K51" s="21">
        <v>24.7</v>
      </c>
      <c r="L51" s="21">
        <f>J51/(10*K51)</f>
        <v>6.9676113360323884</v>
      </c>
      <c r="M51" s="49"/>
      <c r="N51" s="53">
        <f>L51*L51*K51/100</f>
        <v>11.991259109311738</v>
      </c>
      <c r="O51" s="8"/>
      <c r="P51" s="56" t="s">
        <v>89</v>
      </c>
      <c r="Q51" s="33"/>
      <c r="R51" s="34"/>
      <c r="S51" s="34"/>
    </row>
    <row r="52" spans="1:19">
      <c r="A52" s="72"/>
      <c r="B52" s="72"/>
      <c r="C52" s="69" t="s">
        <v>92</v>
      </c>
      <c r="D52" s="79"/>
      <c r="E52" s="78">
        <v>22.4</v>
      </c>
      <c r="F52" s="47"/>
      <c r="G52" s="45"/>
      <c r="H52" s="48"/>
      <c r="I52" s="48"/>
      <c r="J52" s="52"/>
      <c r="K52" s="21"/>
      <c r="L52" s="21"/>
      <c r="M52" s="49"/>
      <c r="N52" s="50"/>
      <c r="O52" s="8"/>
      <c r="P52" s="29"/>
      <c r="Q52" s="33"/>
      <c r="R52" s="34"/>
      <c r="S52" s="34"/>
    </row>
    <row r="53" spans="1:19">
      <c r="A53" s="72"/>
      <c r="B53" s="72"/>
      <c r="C53" s="69" t="s">
        <v>59</v>
      </c>
      <c r="D53" s="79"/>
      <c r="E53" s="78"/>
      <c r="F53" s="47"/>
      <c r="G53" s="45"/>
      <c r="H53" s="48"/>
      <c r="I53" s="48"/>
      <c r="J53" s="52"/>
      <c r="K53" s="21"/>
      <c r="L53" s="21"/>
      <c r="M53" s="49"/>
      <c r="N53" s="50"/>
      <c r="O53" s="8"/>
      <c r="P53" s="29"/>
      <c r="Q53" s="33"/>
      <c r="R53" s="34"/>
      <c r="S53" s="34"/>
    </row>
    <row r="54" spans="1:19">
      <c r="A54" s="72"/>
      <c r="B54" s="72"/>
      <c r="C54" s="72"/>
      <c r="D54" s="42"/>
      <c r="E54" s="85">
        <f>SUM(E47:E52)</f>
        <v>126.1</v>
      </c>
      <c r="F54" s="72"/>
      <c r="G54" s="42"/>
      <c r="H54" s="44"/>
      <c r="I54" s="44"/>
      <c r="J54" s="62">
        <f>SUM(J47:J52)</f>
        <v>3559</v>
      </c>
      <c r="K54" s="28">
        <f>SUM(K48:K52)</f>
        <v>59.2</v>
      </c>
      <c r="L54" s="39">
        <f>J54/(10*K54)</f>
        <v>6.0118243243243246</v>
      </c>
      <c r="M54" s="19"/>
      <c r="N54" s="40">
        <f>L54*L54*K54/100</f>
        <v>21.396082770270272</v>
      </c>
      <c r="O54" s="8"/>
      <c r="P54" s="17"/>
      <c r="Q54" s="33"/>
      <c r="R54" s="33"/>
      <c r="S54" s="34"/>
    </row>
    <row r="55" spans="1:19">
      <c r="A55" s="98" t="s">
        <v>60</v>
      </c>
      <c r="B55" s="98"/>
      <c r="C55" s="98"/>
      <c r="D55" s="104"/>
      <c r="E55" s="31"/>
      <c r="F55" s="72"/>
      <c r="G55" s="42"/>
      <c r="H55" s="44"/>
      <c r="I55" s="44"/>
      <c r="J55" s="31"/>
      <c r="K55" s="24"/>
      <c r="L55" s="24"/>
      <c r="M55" s="32"/>
      <c r="N55" s="26"/>
      <c r="O55" s="8"/>
      <c r="P55" s="17"/>
      <c r="Q55" s="33"/>
      <c r="R55" s="33"/>
      <c r="S55" s="34"/>
    </row>
    <row r="56" spans="1:19">
      <c r="A56" s="98" t="s">
        <v>61</v>
      </c>
      <c r="B56" s="98"/>
      <c r="C56" s="98"/>
      <c r="D56" s="104"/>
      <c r="E56" s="31"/>
      <c r="F56" s="72"/>
      <c r="G56" s="80" t="s">
        <v>62</v>
      </c>
      <c r="H56" s="44"/>
      <c r="I56" s="44"/>
      <c r="J56" s="31"/>
      <c r="K56" s="24"/>
      <c r="L56" s="24"/>
      <c r="M56" s="32"/>
      <c r="N56" s="26"/>
      <c r="O56" s="8"/>
      <c r="P56" s="17"/>
      <c r="Q56" s="33"/>
      <c r="R56" s="33"/>
      <c r="S56" s="34"/>
    </row>
    <row r="57" spans="1:19">
      <c r="A57" s="72"/>
      <c r="B57" s="72"/>
      <c r="C57" s="81"/>
      <c r="D57" s="72"/>
      <c r="E57" s="31"/>
      <c r="F57" s="43"/>
      <c r="G57" s="42"/>
      <c r="H57" s="44"/>
      <c r="I57" s="44"/>
      <c r="J57" s="44"/>
      <c r="K57" s="20"/>
      <c r="L57" s="20"/>
      <c r="M57" s="32"/>
      <c r="N57" s="71"/>
      <c r="O57" s="8"/>
      <c r="P57" s="17"/>
      <c r="Q57" s="33"/>
      <c r="R57" s="33"/>
      <c r="S57" s="34"/>
    </row>
    <row r="58" spans="1:19">
      <c r="A58" s="67" t="s">
        <v>17</v>
      </c>
      <c r="B58" s="68">
        <v>38531</v>
      </c>
      <c r="C58" s="55" t="s">
        <v>59</v>
      </c>
      <c r="D58" s="42"/>
      <c r="E58" s="31">
        <v>44.4</v>
      </c>
      <c r="F58" s="51" t="s">
        <v>58</v>
      </c>
      <c r="G58" s="45" t="s">
        <v>59</v>
      </c>
      <c r="H58" s="48">
        <v>822</v>
      </c>
      <c r="I58" s="48">
        <v>2511</v>
      </c>
      <c r="J58" s="52">
        <f>I58-H58</f>
        <v>1689</v>
      </c>
      <c r="K58" s="21">
        <v>22.4</v>
      </c>
      <c r="L58" s="21">
        <f>J58/(10*K58)</f>
        <v>7.5401785714285712</v>
      </c>
      <c r="M58" s="49"/>
      <c r="N58" s="53">
        <f>L58*L58*K58/100</f>
        <v>12.735361607142856</v>
      </c>
      <c r="O58" s="8"/>
      <c r="P58" s="56" t="s">
        <v>90</v>
      </c>
      <c r="Q58" s="33"/>
      <c r="R58" s="33"/>
      <c r="S58" s="34"/>
    </row>
    <row r="59" spans="1:19">
      <c r="A59" s="76"/>
      <c r="B59" s="72"/>
      <c r="C59" s="55" t="s">
        <v>63</v>
      </c>
      <c r="D59" s="42"/>
      <c r="E59" s="31">
        <v>33</v>
      </c>
      <c r="F59" s="77" t="s">
        <v>64</v>
      </c>
      <c r="G59" s="42" t="s">
        <v>63</v>
      </c>
      <c r="H59" s="75">
        <v>949</v>
      </c>
      <c r="I59" s="44">
        <v>2284</v>
      </c>
      <c r="J59" s="75">
        <f>I59-H59</f>
        <v>1335</v>
      </c>
      <c r="K59" s="20">
        <v>16.2</v>
      </c>
      <c r="L59" s="20">
        <f>J59/(10*K59)</f>
        <v>8.2407407407407405</v>
      </c>
      <c r="M59" s="32"/>
      <c r="N59" s="74">
        <f>L59*L59*K59/100</f>
        <v>11.001388888888886</v>
      </c>
      <c r="O59" s="8"/>
      <c r="P59" s="56" t="s">
        <v>91</v>
      </c>
      <c r="Q59" s="33"/>
      <c r="R59" s="33"/>
      <c r="S59" s="34"/>
    </row>
    <row r="60" spans="1:19">
      <c r="A60" s="72"/>
      <c r="B60" s="72"/>
      <c r="C60" s="55" t="s">
        <v>65</v>
      </c>
      <c r="D60" s="42"/>
      <c r="E60" s="31"/>
      <c r="F60" s="43"/>
      <c r="G60" s="42"/>
      <c r="H60" s="44"/>
      <c r="I60" s="82"/>
      <c r="J60" s="82"/>
      <c r="K60" s="20"/>
      <c r="L60" s="20"/>
      <c r="M60" s="32"/>
      <c r="N60" s="71"/>
      <c r="O60" s="8"/>
      <c r="P60" s="29"/>
      <c r="Q60" s="34"/>
      <c r="R60" s="33"/>
      <c r="S60" s="34"/>
    </row>
    <row r="61" spans="1:19">
      <c r="A61" s="72"/>
      <c r="B61" s="72"/>
      <c r="C61" s="72"/>
      <c r="D61" s="42"/>
      <c r="E61" s="85">
        <f>SUM(E58:E60)</f>
        <v>77.400000000000006</v>
      </c>
      <c r="F61" s="72"/>
      <c r="G61" s="42"/>
      <c r="H61" s="44"/>
      <c r="I61" s="44"/>
      <c r="J61" s="41">
        <f>SUM(J58:J60)</f>
        <v>3024</v>
      </c>
      <c r="K61" s="28">
        <f>SUM(K58:K60)</f>
        <v>38.599999999999994</v>
      </c>
      <c r="L61" s="39">
        <f>J61/(10*K61)</f>
        <v>7.834196891191711</v>
      </c>
      <c r="M61" s="19"/>
      <c r="N61" s="40">
        <f>L61*L61*K61/100</f>
        <v>23.690611398963732</v>
      </c>
      <c r="O61" s="8"/>
      <c r="P61" s="17"/>
      <c r="Q61" s="33"/>
      <c r="R61" s="33"/>
      <c r="S61" s="34"/>
    </row>
    <row r="62" spans="1:19">
      <c r="A62" s="98" t="s">
        <v>67</v>
      </c>
      <c r="B62" s="98"/>
      <c r="C62" s="98"/>
      <c r="D62" s="42"/>
      <c r="E62" s="31"/>
      <c r="F62" s="72"/>
      <c r="G62" s="42"/>
      <c r="H62" s="44"/>
      <c r="I62" s="44"/>
      <c r="J62" s="31"/>
      <c r="K62" s="24"/>
      <c r="L62" s="24"/>
      <c r="M62" s="32"/>
      <c r="N62" s="26"/>
      <c r="O62" s="8"/>
      <c r="P62" s="17"/>
      <c r="Q62" s="33"/>
      <c r="R62" s="33"/>
      <c r="S62" s="34"/>
    </row>
    <row r="63" spans="1:19">
      <c r="A63" s="98" t="s">
        <v>68</v>
      </c>
      <c r="B63" s="98"/>
      <c r="C63" s="100"/>
      <c r="D63" s="42"/>
      <c r="E63" s="105" t="s">
        <v>69</v>
      </c>
      <c r="G63" s="42"/>
      <c r="H63" s="44"/>
      <c r="I63" s="44"/>
      <c r="J63" s="31"/>
      <c r="K63" s="24"/>
      <c r="L63" s="24"/>
      <c r="M63" s="25"/>
      <c r="N63" s="26"/>
      <c r="O63" s="8"/>
      <c r="P63" s="17"/>
      <c r="Q63" s="33"/>
      <c r="R63" s="33"/>
      <c r="S63" s="34"/>
    </row>
    <row r="64" spans="1:19">
      <c r="A64" s="72"/>
      <c r="B64" s="72"/>
      <c r="C64" s="55"/>
      <c r="D64" s="42"/>
      <c r="E64" s="31"/>
      <c r="F64" s="43"/>
      <c r="G64" s="42"/>
      <c r="H64" s="44"/>
      <c r="I64" s="44"/>
      <c r="J64" s="31"/>
      <c r="K64" s="24"/>
      <c r="L64" s="24"/>
      <c r="M64" s="25"/>
      <c r="N64" s="26"/>
      <c r="O64" s="8"/>
      <c r="P64" s="17"/>
      <c r="Q64" s="33"/>
      <c r="R64" s="33"/>
      <c r="S64" s="34"/>
    </row>
    <row r="65" spans="1:19">
      <c r="A65" s="67" t="s">
        <v>18</v>
      </c>
      <c r="B65" s="68">
        <v>38532</v>
      </c>
      <c r="C65" s="55" t="s">
        <v>65</v>
      </c>
      <c r="D65" s="42"/>
      <c r="E65" s="31">
        <v>10.5</v>
      </c>
      <c r="F65" s="43"/>
      <c r="G65" s="42"/>
      <c r="H65" s="44"/>
      <c r="I65" s="44"/>
      <c r="J65" s="31"/>
      <c r="K65" s="24"/>
      <c r="L65" s="24"/>
      <c r="M65" s="25"/>
      <c r="N65" s="26"/>
      <c r="O65" s="8"/>
      <c r="P65" s="17"/>
      <c r="Q65" s="33"/>
      <c r="R65" s="33"/>
      <c r="S65" s="34"/>
    </row>
    <row r="66" spans="1:19">
      <c r="C66" s="55" t="s">
        <v>66</v>
      </c>
      <c r="D66" s="42"/>
      <c r="E66" s="31">
        <v>45</v>
      </c>
      <c r="F66" s="77" t="s">
        <v>70</v>
      </c>
      <c r="G66" s="42" t="s">
        <v>66</v>
      </c>
      <c r="H66" s="44">
        <v>1280</v>
      </c>
      <c r="I66" s="44">
        <v>2744</v>
      </c>
      <c r="J66" s="44">
        <f>I66-H66</f>
        <v>1464</v>
      </c>
      <c r="K66" s="20">
        <v>22.4</v>
      </c>
      <c r="L66" s="20">
        <f>J66/(10*K66)</f>
        <v>6.5357142857142856</v>
      </c>
      <c r="M66" s="25"/>
      <c r="N66" s="74">
        <f>L66*L66*K66/100</f>
        <v>9.5682857142857145</v>
      </c>
      <c r="O66" s="8"/>
      <c r="P66" s="29" t="s">
        <v>94</v>
      </c>
      <c r="Q66" s="56"/>
      <c r="R66" s="33"/>
      <c r="S66" s="34"/>
    </row>
    <row r="67" spans="1:19">
      <c r="C67" s="54" t="s">
        <v>93</v>
      </c>
      <c r="E67" s="31">
        <v>19</v>
      </c>
      <c r="H67" s="8"/>
      <c r="I67" s="8"/>
      <c r="J67" s="8"/>
      <c r="K67" s="20"/>
      <c r="L67" s="14"/>
      <c r="M67" s="25"/>
      <c r="N67" s="36"/>
    </row>
    <row r="68" spans="1:19">
      <c r="C68" s="12" t="s">
        <v>21</v>
      </c>
      <c r="D68" s="10"/>
      <c r="E68" s="18">
        <v>41</v>
      </c>
      <c r="F68" s="13" t="s">
        <v>22</v>
      </c>
      <c r="G68" s="10" t="s">
        <v>21</v>
      </c>
      <c r="H68" s="8">
        <v>1000</v>
      </c>
      <c r="I68" s="8">
        <v>2111</v>
      </c>
      <c r="J68" s="8">
        <f>I68-H68</f>
        <v>1111</v>
      </c>
      <c r="K68" s="20">
        <v>19.399999999999999</v>
      </c>
      <c r="L68" s="14">
        <f>J68/(10*K68)</f>
        <v>5.7268041237113403</v>
      </c>
      <c r="M68" s="25"/>
      <c r="N68" s="16">
        <f>L68*L68*K68/100</f>
        <v>6.3624793814432996</v>
      </c>
      <c r="O68" s="8"/>
      <c r="P68" s="64" t="s">
        <v>39</v>
      </c>
      <c r="Q68" s="33"/>
      <c r="R68" s="33"/>
    </row>
    <row r="69" spans="1:19">
      <c r="C69" s="12" t="s">
        <v>23</v>
      </c>
      <c r="D69" s="10"/>
      <c r="E69" s="85">
        <f>SUM(E65:E68)</f>
        <v>115.5</v>
      </c>
      <c r="F69" s="13"/>
      <c r="G69" s="10"/>
      <c r="H69" s="8"/>
      <c r="I69" s="8"/>
      <c r="J69" s="41">
        <f>SUM(J66:J68)</f>
        <v>2575</v>
      </c>
      <c r="K69" s="28">
        <f>SUM(K66:K68)</f>
        <v>41.8</v>
      </c>
      <c r="L69" s="39">
        <f>J69/(10*K69)</f>
        <v>6.160287081339713</v>
      </c>
      <c r="M69" s="19"/>
      <c r="N69" s="40">
        <f>L69*L69*K69/100</f>
        <v>15.862739234449759</v>
      </c>
      <c r="O69" s="8"/>
      <c r="P69" s="29"/>
      <c r="Q69" s="33"/>
      <c r="R69" s="33"/>
    </row>
    <row r="70" spans="1:19" s="10" customFormat="1">
      <c r="A70" s="42" t="s">
        <v>113</v>
      </c>
      <c r="B70" s="90"/>
      <c r="C70" s="54" t="s">
        <v>112</v>
      </c>
      <c r="D70" s="42" t="s">
        <v>96</v>
      </c>
      <c r="E70" s="31">
        <v>21</v>
      </c>
      <c r="F70" s="43" t="s">
        <v>97</v>
      </c>
      <c r="G70" s="42" t="s">
        <v>93</v>
      </c>
      <c r="H70" s="44">
        <v>1355</v>
      </c>
      <c r="I70" s="44">
        <v>2210</v>
      </c>
      <c r="J70" s="44">
        <f>I70-H70</f>
        <v>855</v>
      </c>
      <c r="K70" s="20">
        <v>11.3</v>
      </c>
      <c r="L70" s="20">
        <f>J70/(10*K70)</f>
        <v>7.5663716814159292</v>
      </c>
      <c r="M70" s="25"/>
      <c r="N70" s="71">
        <f>L70*L70*K70/100</f>
        <v>6.4692477876106196</v>
      </c>
      <c r="O70" s="8"/>
      <c r="P70" s="91" t="s">
        <v>98</v>
      </c>
      <c r="Q70" s="91"/>
      <c r="S70" s="92"/>
    </row>
    <row r="71" spans="1:19">
      <c r="A71" s="93" t="s">
        <v>108</v>
      </c>
      <c r="B71" s="93"/>
      <c r="C71" s="96"/>
      <c r="D71" s="10"/>
      <c r="E71" s="18"/>
      <c r="F71" s="13"/>
      <c r="G71" s="10"/>
      <c r="H71" s="8"/>
      <c r="I71" s="8"/>
      <c r="J71" s="8"/>
      <c r="K71" s="20"/>
      <c r="L71" s="14"/>
      <c r="M71" s="25"/>
      <c r="N71" s="16"/>
      <c r="O71" s="8"/>
      <c r="P71" s="29"/>
      <c r="Q71" s="33"/>
      <c r="R71" s="33"/>
    </row>
    <row r="72" spans="1:19">
      <c r="C72" s="12"/>
      <c r="E72"/>
      <c r="O72" s="8"/>
      <c r="P72" s="17"/>
      <c r="Q72" s="33"/>
      <c r="R72" s="33"/>
      <c r="S72" s="33"/>
    </row>
    <row r="73" spans="1:19">
      <c r="C73" s="89" t="s">
        <v>45</v>
      </c>
      <c r="E73" s="88">
        <f>E11+E19+E34+E54+E61+E69</f>
        <v>718.5</v>
      </c>
      <c r="J73" s="41">
        <f>J11+J19+J34+J54+J61+J69</f>
        <v>17903</v>
      </c>
      <c r="K73" s="28">
        <f>K11+K19+K34+K54+K61+K69</f>
        <v>281.09999999999997</v>
      </c>
      <c r="L73" s="39">
        <f>J73/(10*K73)</f>
        <v>6.3689078619708299</v>
      </c>
      <c r="M73" s="19"/>
      <c r="N73" s="40">
        <f>L73*L73*K73/100</f>
        <v>114.02255745286378</v>
      </c>
      <c r="O73" s="8"/>
      <c r="P73" s="17"/>
      <c r="Q73" s="33"/>
      <c r="R73" s="33"/>
      <c r="S73" s="33"/>
    </row>
    <row r="74" spans="1:19">
      <c r="C74" s="12"/>
      <c r="E74"/>
      <c r="O74" s="8"/>
      <c r="P74" s="17"/>
      <c r="Q74" s="33"/>
      <c r="R74" s="33"/>
      <c r="S74" s="33"/>
    </row>
    <row r="75" spans="1:19">
      <c r="E75" s="38">
        <v>800</v>
      </c>
      <c r="J75">
        <v>20500</v>
      </c>
    </row>
    <row r="76" spans="1:19">
      <c r="E76" s="38">
        <f>E75*6/7</f>
        <v>685.71428571428567</v>
      </c>
      <c r="J76">
        <f>J75*6/7</f>
        <v>17571.428571428572</v>
      </c>
    </row>
  </sheetData>
  <mergeCells count="1">
    <mergeCell ref="H1:J1"/>
  </mergeCells>
  <hyperlinks>
    <hyperlink ref="P12" r:id="rId1" xr:uid="{00000000-0004-0000-0000-000000000000}"/>
    <hyperlink ref="P6" r:id="rId2" xr:uid="{00000000-0004-0000-0000-000001000000}"/>
    <hyperlink ref="E63" r:id="rId3" xr:uid="{00000000-0004-0000-0000-000002000000}"/>
    <hyperlink ref="G56" r:id="rId4" xr:uid="{00000000-0004-0000-0000-000003000000}"/>
    <hyperlink ref="P15" r:id="rId5" xr:uid="{00000000-0004-0000-0000-000004000000}"/>
    <hyperlink ref="P8" r:id="rId6" xr:uid="{00000000-0004-0000-0000-000005000000}"/>
    <hyperlink ref="P9" r:id="rId7" xr:uid="{00000000-0004-0000-0000-000006000000}"/>
    <hyperlink ref="P16" r:id="rId8" xr:uid="{00000000-0004-0000-0000-000007000000}"/>
    <hyperlink ref="P17" r:id="rId9" xr:uid="{00000000-0004-0000-0000-000008000000}"/>
    <hyperlink ref="P26" r:id="rId10" xr:uid="{00000000-0004-0000-0000-000009000000}"/>
    <hyperlink ref="P30" r:id="rId11" xr:uid="{00000000-0004-0000-0000-00000A000000}"/>
    <hyperlink ref="P27" r:id="rId12" xr:uid="{00000000-0004-0000-0000-00000B000000}"/>
    <hyperlink ref="P33" r:id="rId13" xr:uid="{00000000-0004-0000-0000-00000C000000}"/>
    <hyperlink ref="P49" r:id="rId14" xr:uid="{00000000-0004-0000-0000-00000D000000}"/>
    <hyperlink ref="P68" r:id="rId15" xr:uid="{00000000-0004-0000-0000-00000E000000}"/>
    <hyperlink ref="C22" r:id="rId16" display="mailto:arlesiennes@orange.fr" xr:uid="{00000000-0004-0000-0000-00000F000000}"/>
    <hyperlink ref="A36" r:id="rId17" display="mailto:aubergelerobur@gmail.com" xr:uid="{00000000-0004-0000-0000-000010000000}"/>
  </hyperlinks>
  <pageMargins left="0.75" right="0.75" top="1" bottom="1" header="0.5" footer="0.5"/>
  <pageSetup paperSize="9" scale="58" fitToHeight="2" orientation="landscape" horizontalDpi="200" verticalDpi="200" r:id="rId1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Zuidparcours</vt:lpstr>
    </vt:vector>
  </TitlesOfParts>
  <Company>CSIRO Plant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Hens</dc:creator>
  <cp:lastModifiedBy>Guy Houben</cp:lastModifiedBy>
  <cp:lastPrinted>2006-06-23T10:49:51Z</cp:lastPrinted>
  <dcterms:created xsi:type="dcterms:W3CDTF">2004-12-29T20:45:16Z</dcterms:created>
  <dcterms:modified xsi:type="dcterms:W3CDTF">2020-04-08T12:11:31Z</dcterms:modified>
</cp:coreProperties>
</file>